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3.xml" ContentType="application/vnd.openxmlformats-officedocument.drawingml.chart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60" windowWidth="14490" windowHeight="8565" activeTab="1"/>
  </bookViews>
  <sheets>
    <sheet name="1_Delegated acts" sheetId="3" r:id="rId1"/>
    <sheet name="2_Simulation with current Form." sheetId="2" r:id="rId2"/>
    <sheet name="3_Conclusion" sheetId="4" r:id="rId3"/>
  </sheets>
  <definedNames>
    <definedName name="_xlnm.Print_Area" localSheetId="0">'1_Delegated acts'!$A$1:$I$24</definedName>
    <definedName name="_xlnm.Print_Area" localSheetId="1">'2_Simulation with current Form.'!$A$1:$X$77</definedName>
    <definedName name="_xlnm.Print_Area" localSheetId="2">'3_Conclusion'!$A$1:$Q$12</definedName>
  </definedNames>
  <calcPr calcId="145621"/>
</workbook>
</file>

<file path=xl/calcChain.xml><?xml version="1.0" encoding="utf-8"?>
<calcChain xmlns="http://schemas.openxmlformats.org/spreadsheetml/2006/main">
  <c r="F39" i="2" l="1"/>
  <c r="H39" i="2" s="1"/>
  <c r="G39" i="2"/>
  <c r="F40" i="2"/>
  <c r="G40" i="2"/>
  <c r="H40" i="2"/>
  <c r="F41" i="2"/>
  <c r="G41" i="2"/>
  <c r="H41" i="2"/>
  <c r="C34" i="2"/>
  <c r="C35" i="2"/>
  <c r="C36" i="2"/>
  <c r="C37" i="2" s="1"/>
  <c r="C38" i="2" s="1"/>
  <c r="C39" i="2" s="1"/>
  <c r="C40" i="2" s="1"/>
  <c r="F36" i="2"/>
  <c r="G36" i="2" s="1"/>
  <c r="F37" i="2"/>
  <c r="G37" i="2" s="1"/>
  <c r="F38" i="2"/>
  <c r="G38" i="2" s="1"/>
  <c r="F34" i="2"/>
  <c r="G34" i="2" s="1"/>
  <c r="F35" i="2"/>
  <c r="H37" i="2" l="1"/>
  <c r="H36" i="2"/>
  <c r="H38" i="2"/>
  <c r="G35" i="2"/>
  <c r="H35" i="2" s="1"/>
  <c r="H34" i="2"/>
  <c r="F23" i="2"/>
  <c r="G23" i="2" s="1"/>
  <c r="C16" i="2"/>
  <c r="C17" i="2" s="1"/>
  <c r="C18" i="2" s="1"/>
  <c r="C19" i="2" s="1"/>
  <c r="C20" i="2" s="1"/>
  <c r="C21" i="2" s="1"/>
  <c r="C22" i="2" s="1"/>
  <c r="F17" i="2"/>
  <c r="G17" i="2" s="1"/>
  <c r="F26" i="2"/>
  <c r="F25" i="2"/>
  <c r="G25" i="2" s="1"/>
  <c r="F24" i="2"/>
  <c r="G24" i="2" s="1"/>
  <c r="H24" i="2" s="1"/>
  <c r="F22" i="2"/>
  <c r="F20" i="2"/>
  <c r="G20" i="2" s="1"/>
  <c r="F16" i="2"/>
  <c r="G16" i="2" s="1"/>
  <c r="F18" i="2"/>
  <c r="F19" i="2"/>
  <c r="G19" i="2" s="1"/>
  <c r="H19" i="2" s="1"/>
  <c r="F21" i="2"/>
  <c r="F27" i="2"/>
  <c r="F28" i="2"/>
  <c r="F29" i="2"/>
  <c r="G29" i="2" s="1"/>
  <c r="F30" i="2"/>
  <c r="G30" i="2" s="1"/>
  <c r="F31" i="2"/>
  <c r="G31" i="2" s="1"/>
  <c r="F32" i="2"/>
  <c r="F33" i="2"/>
  <c r="G33" i="2" s="1"/>
  <c r="F15" i="2"/>
  <c r="G15" i="2" s="1"/>
  <c r="I34" i="2" l="1"/>
  <c r="I35" i="2"/>
  <c r="C23" i="2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H23" i="2"/>
  <c r="H17" i="2"/>
  <c r="G26" i="2"/>
  <c r="H26" i="2" s="1"/>
  <c r="H25" i="2"/>
  <c r="G22" i="2"/>
  <c r="H22" i="2" s="1"/>
  <c r="H20" i="2"/>
  <c r="G18" i="2"/>
  <c r="H18" i="2" s="1"/>
  <c r="I18" i="2" s="1"/>
  <c r="H16" i="2"/>
  <c r="G27" i="2"/>
  <c r="H27" i="2" s="1"/>
  <c r="H30" i="2"/>
  <c r="H31" i="2"/>
  <c r="G21" i="2"/>
  <c r="H21" i="2" s="1"/>
  <c r="G32" i="2"/>
  <c r="H32" i="2" s="1"/>
  <c r="G28" i="2"/>
  <c r="H28" i="2" s="1"/>
  <c r="H33" i="2"/>
  <c r="I33" i="2" s="1"/>
  <c r="H15" i="2"/>
  <c r="H29" i="2"/>
  <c r="I27" i="2" l="1"/>
  <c r="I28" i="2"/>
  <c r="I29" i="2"/>
  <c r="I32" i="2"/>
  <c r="I30" i="2"/>
  <c r="I31" i="2"/>
  <c r="I19" i="2"/>
  <c r="I37" i="2"/>
  <c r="I38" i="2"/>
  <c r="I36" i="2"/>
  <c r="I39" i="2"/>
  <c r="I40" i="2"/>
  <c r="I41" i="2"/>
  <c r="C41" i="2"/>
  <c r="I20" i="2"/>
  <c r="I15" i="2"/>
  <c r="I16" i="2"/>
  <c r="I17" i="2"/>
</calcChain>
</file>

<file path=xl/sharedStrings.xml><?xml version="1.0" encoding="utf-8"?>
<sst xmlns="http://schemas.openxmlformats.org/spreadsheetml/2006/main" count="34" uniqueCount="26">
  <si>
    <t>N_a</t>
  </si>
  <si>
    <t>N_b</t>
  </si>
  <si>
    <t>The motor vehicule liability risk sub-module</t>
  </si>
  <si>
    <t>Company Id</t>
  </si>
  <si>
    <t>Total number of vehicules</t>
  </si>
  <si>
    <t>Part of N_a vehicules</t>
  </si>
  <si>
    <t>The number of vehicles insured with a deemed policy limit above EUR 24 000 000</t>
  </si>
  <si>
    <t>The number of vehicles insured with a deemed policy limit below or equal EUR 24 000 000</t>
  </si>
  <si>
    <t>Parameter 1</t>
  </si>
  <si>
    <t>Parameter 2</t>
  </si>
  <si>
    <t>Parameter 3</t>
  </si>
  <si>
    <t>Parameter 4</t>
  </si>
  <si>
    <t>L_motor (m€)</t>
  </si>
  <si>
    <t>Minimum capital requirement for motor vehicle liability</t>
  </si>
  <si>
    <t>Remarks :</t>
  </si>
  <si>
    <t>Parameters used in the Standard Formula</t>
  </si>
  <si>
    <t>Scenario</t>
  </si>
  <si>
    <t>A - Underwriting policies with limit below 24 m€</t>
  </si>
  <si>
    <t>B - Underwriting policies with limit above 24 m€ (example : French Market).
This is the no limit scenario</t>
  </si>
  <si>
    <t>Ratio SCR_ScenarioB/SCR_ScenarioA</t>
  </si>
  <si>
    <t xml:space="preserve">If the limit is removed, we should, even though, keep a conservative approach. That is to say, the future SCR should be greater than (or at least equal) the current SCR. </t>
  </si>
  <si>
    <t>Thus, the future SCR should be a least equal to the case when :</t>
  </si>
  <si>
    <t xml:space="preserve"> - we suppose that all vehicles are insured with a deemed policy limit above EUR 24 000 000.</t>
  </si>
  <si>
    <t>C - European market (Realistic Portfolio)</t>
  </si>
  <si>
    <t>Basically, If we suppress the limit, the SCR of the compagnies in the scenario A, will be at least doubled.</t>
  </si>
  <si>
    <t>Basically, If we suppress the limit, the SCR of the compagnies in the scenario C, will be at most doubled.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</si>
</sst>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#,##0.0,,_ ;\-#,##0.0\ 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70C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165" fontId="0" fillId="0" borderId="1" xfId="1" applyNumberFormat="1" applyFont="1" applyBorder="1"/>
    <xf numFmtId="165" fontId="0" fillId="0" borderId="6" xfId="1" applyNumberFormat="1" applyFont="1" applyBorder="1"/>
    <xf numFmtId="165" fontId="0" fillId="0" borderId="0" xfId="1" applyNumberFormat="1" applyFont="1" applyBorder="1"/>
    <xf numFmtId="9" fontId="0" fillId="0" borderId="0" xfId="2" applyFont="1" applyBorder="1"/>
    <xf numFmtId="0" fontId="0" fillId="0" borderId="1" xfId="0" applyBorder="1"/>
    <xf numFmtId="0" fontId="0" fillId="0" borderId="0" xfId="0" applyBorder="1"/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5" fontId="0" fillId="0" borderId="3" xfId="1" applyNumberFormat="1" applyFont="1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3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165" fontId="0" fillId="0" borderId="1" xfId="1" applyNumberFormat="1" applyFont="1" applyBorder="1" applyAlignment="1">
      <alignment horizontal="right" vertical="center"/>
    </xf>
    <xf numFmtId="9" fontId="0" fillId="0" borderId="1" xfId="2" applyFont="1" applyBorder="1" applyAlignment="1">
      <alignment horizontal="right" vertical="center"/>
    </xf>
    <xf numFmtId="0" fontId="4" fillId="3" borderId="0" xfId="0" applyFont="1" applyFill="1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2" borderId="11" xfId="0" applyFill="1" applyBorder="1" applyAlignment="1"/>
    <xf numFmtId="0" fontId="0" fillId="0" borderId="7" xfId="0" applyFill="1" applyBorder="1" applyAlignment="1"/>
    <xf numFmtId="0" fontId="0" fillId="0" borderId="19" xfId="0" applyFill="1" applyBorder="1" applyAlignment="1"/>
    <xf numFmtId="165" fontId="0" fillId="0" borderId="8" xfId="1" applyNumberFormat="1" applyFont="1" applyBorder="1" applyAlignment="1"/>
    <xf numFmtId="0" fontId="0" fillId="0" borderId="9" xfId="0" applyBorder="1" applyAlignment="1"/>
    <xf numFmtId="165" fontId="0" fillId="0" borderId="9" xfId="1" applyNumberFormat="1" applyFont="1" applyBorder="1" applyAlignment="1"/>
    <xf numFmtId="0" fontId="0" fillId="0" borderId="10" xfId="0" applyBorder="1" applyAlignment="1"/>
    <xf numFmtId="165" fontId="0" fillId="0" borderId="13" xfId="1" applyNumberFormat="1" applyFont="1" applyBorder="1" applyAlignment="1"/>
    <xf numFmtId="0" fontId="0" fillId="0" borderId="14" xfId="0" applyBorder="1"/>
    <xf numFmtId="165" fontId="0" fillId="0" borderId="14" xfId="1" applyNumberFormat="1" applyFont="1" applyBorder="1" applyAlignment="1"/>
    <xf numFmtId="0" fontId="0" fillId="0" borderId="15" xfId="0" applyBorder="1"/>
    <xf numFmtId="166" fontId="0" fillId="0" borderId="20" xfId="1" applyNumberFormat="1" applyFont="1" applyBorder="1"/>
    <xf numFmtId="166" fontId="0" fillId="0" borderId="21" xfId="1" applyNumberFormat="1" applyFont="1" applyBorder="1"/>
    <xf numFmtId="166" fontId="0" fillId="0" borderId="22" xfId="1" applyNumberFormat="1" applyFont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167" fontId="0" fillId="0" borderId="26" xfId="0" applyNumberFormat="1" applyBorder="1"/>
    <xf numFmtId="167" fontId="0" fillId="0" borderId="27" xfId="0" applyNumberFormat="1" applyBorder="1"/>
    <xf numFmtId="167" fontId="6" fillId="5" borderId="27" xfId="0" applyNumberFormat="1" applyFont="1" applyFill="1" applyBorder="1"/>
    <xf numFmtId="167" fontId="6" fillId="5" borderId="28" xfId="0" applyNumberFormat="1" applyFont="1" applyFill="1" applyBorder="1"/>
    <xf numFmtId="0" fontId="0" fillId="0" borderId="33" xfId="0" applyBorder="1" applyAlignment="1">
      <alignment horizontal="center" vertical="center"/>
    </xf>
    <xf numFmtId="165" fontId="0" fillId="0" borderId="34" xfId="1" applyNumberFormat="1" applyFont="1" applyBorder="1"/>
    <xf numFmtId="9" fontId="0" fillId="0" borderId="34" xfId="2" applyFont="1" applyBorder="1"/>
    <xf numFmtId="166" fontId="0" fillId="0" borderId="35" xfId="1" applyNumberFormat="1" applyFont="1" applyBorder="1"/>
    <xf numFmtId="167" fontId="0" fillId="6" borderId="36" xfId="0" applyNumberFormat="1" applyFill="1" applyBorder="1"/>
    <xf numFmtId="0" fontId="0" fillId="0" borderId="37" xfId="0" applyBorder="1" applyAlignment="1">
      <alignment horizontal="center" vertical="center"/>
    </xf>
    <xf numFmtId="165" fontId="0" fillId="0" borderId="38" xfId="1" applyNumberFormat="1" applyFont="1" applyBorder="1"/>
    <xf numFmtId="9" fontId="0" fillId="0" borderId="38" xfId="2" applyFont="1" applyBorder="1"/>
    <xf numFmtId="166" fontId="0" fillId="0" borderId="39" xfId="1" applyNumberFormat="1" applyFont="1" applyBorder="1"/>
    <xf numFmtId="167" fontId="0" fillId="6" borderId="40" xfId="0" applyNumberFormat="1" applyFill="1" applyBorder="1"/>
    <xf numFmtId="0" fontId="0" fillId="0" borderId="41" xfId="0" applyBorder="1" applyAlignment="1">
      <alignment horizontal="center" vertical="center"/>
    </xf>
    <xf numFmtId="165" fontId="0" fillId="0" borderId="42" xfId="1" applyNumberFormat="1" applyFont="1" applyBorder="1"/>
    <xf numFmtId="9" fontId="0" fillId="0" borderId="42" xfId="2" applyFont="1" applyBorder="1"/>
    <xf numFmtId="166" fontId="0" fillId="0" borderId="43" xfId="1" applyNumberFormat="1" applyFont="1" applyBorder="1"/>
    <xf numFmtId="167" fontId="0" fillId="6" borderId="44" xfId="0" applyNumberFormat="1" applyFill="1" applyBorder="1"/>
    <xf numFmtId="0" fontId="0" fillId="0" borderId="45" xfId="0" applyBorder="1" applyAlignment="1">
      <alignment horizontal="center" vertical="center"/>
    </xf>
    <xf numFmtId="165" fontId="0" fillId="0" borderId="46" xfId="1" applyNumberFormat="1" applyFont="1" applyBorder="1"/>
    <xf numFmtId="9" fontId="0" fillId="0" borderId="46" xfId="2" applyFont="1" applyBorder="1"/>
    <xf numFmtId="166" fontId="0" fillId="0" borderId="47" xfId="1" applyNumberFormat="1" applyFont="1" applyBorder="1"/>
    <xf numFmtId="167" fontId="0" fillId="6" borderId="48" xfId="0" applyNumberFormat="1" applyFill="1" applyBorder="1"/>
    <xf numFmtId="0" fontId="0" fillId="0" borderId="49" xfId="0" applyBorder="1" applyAlignment="1">
      <alignment horizontal="center" vertical="center"/>
    </xf>
    <xf numFmtId="165" fontId="0" fillId="0" borderId="50" xfId="1" applyNumberFormat="1" applyFont="1" applyBorder="1"/>
    <xf numFmtId="9" fontId="0" fillId="0" borderId="50" xfId="2" applyFont="1" applyBorder="1"/>
    <xf numFmtId="166" fontId="0" fillId="0" borderId="51" xfId="1" applyNumberFormat="1" applyFont="1" applyBorder="1"/>
    <xf numFmtId="167" fontId="0" fillId="6" borderId="52" xfId="0" applyNumberFormat="1" applyFill="1" applyBorder="1"/>
    <xf numFmtId="167" fontId="6" fillId="5" borderId="48" xfId="0" applyNumberFormat="1" applyFont="1" applyFill="1" applyBorder="1"/>
    <xf numFmtId="0" fontId="7" fillId="7" borderId="29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SCR of portfolio</a:t>
            </a:r>
            <a:r>
              <a:rPr lang="fr-FR" sz="1400" baseline="0"/>
              <a:t> with policies with a limit less than </a:t>
            </a:r>
            <a:r>
              <a:rPr lang="fr-FR" sz="1400"/>
              <a:t>24 m€</a:t>
            </a:r>
          </a:p>
        </c:rich>
      </c:tx>
      <c:layout>
        <c:manualLayout>
          <c:xMode val="edge"/>
          <c:yMode val="edge"/>
          <c:x val="0.17241524391917895"/>
          <c:y val="2.524472331328900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7755173714400116"/>
          <c:y val="0.17823342082239721"/>
          <c:w val="0.67063068602745834"/>
          <c:h val="0.52193665791776034"/>
        </c:manualLayout>
      </c:layout>
      <c:scatterChart>
        <c:scatterStyle val="smoothMarker"/>
        <c:varyColors val="0"/>
        <c:ser>
          <c:idx val="0"/>
          <c:order val="1"/>
          <c:marker>
            <c:symbol val="none"/>
          </c:marker>
          <c:xVal>
            <c:numRef>
              <c:f>'2_Simulation with current Form.'!$G$15:$G$18</c:f>
              <c:numCache>
                <c:formatCode>_-* #,##0\ _€_-;\-* #,##0\ _€_-;_-* "-"??\ _€_-;_-@_-</c:formatCode>
                <c:ptCount val="4"/>
                <c:pt idx="0">
                  <c:v>1</c:v>
                </c:pt>
                <c:pt idx="1">
                  <c:v>1000</c:v>
                </c:pt>
                <c:pt idx="2">
                  <c:v>14500</c:v>
                </c:pt>
                <c:pt idx="3">
                  <c:v>100000</c:v>
                </c:pt>
              </c:numCache>
            </c:numRef>
          </c:xVal>
          <c:yVal>
            <c:numRef>
              <c:f>'2_Simulation with current Form.'!$H$15:$H$18</c:f>
              <c:numCache>
                <c:formatCode>#,##0.0,,_ ;\-#,##0.0\ </c:formatCode>
                <c:ptCount val="4"/>
                <c:pt idx="0">
                  <c:v>6000000</c:v>
                </c:pt>
                <c:pt idx="1">
                  <c:v>6000000</c:v>
                </c:pt>
                <c:pt idx="2">
                  <c:v>6020797.2893961472</c:v>
                </c:pt>
                <c:pt idx="3">
                  <c:v>7745966.6924148332</c:v>
                </c:pt>
              </c:numCache>
            </c:numRef>
          </c:yVal>
          <c:smooth val="1"/>
        </c:ser>
        <c:ser>
          <c:idx val="1"/>
          <c:order val="0"/>
          <c:marker>
            <c:symbol val="none"/>
          </c:marker>
          <c:xVal>
            <c:numRef>
              <c:f>'2_Simulation with current Form.'!$G$15:$G$18</c:f>
              <c:numCache>
                <c:formatCode>_-* #,##0\ _€_-;\-* #,##0\ _€_-;_-* "-"??\ _€_-;_-@_-</c:formatCode>
                <c:ptCount val="4"/>
                <c:pt idx="0">
                  <c:v>1</c:v>
                </c:pt>
                <c:pt idx="1">
                  <c:v>1000</c:v>
                </c:pt>
                <c:pt idx="2">
                  <c:v>14500</c:v>
                </c:pt>
                <c:pt idx="3">
                  <c:v>100000</c:v>
                </c:pt>
              </c:numCache>
            </c:numRef>
          </c:xVal>
          <c:yVal>
            <c:numRef>
              <c:f>'2_Simulation with current Form.'!$H$15:$H$18</c:f>
              <c:numCache>
                <c:formatCode>#,##0.0,,_ ;\-#,##0.0\ </c:formatCode>
                <c:ptCount val="4"/>
                <c:pt idx="0">
                  <c:v>6000000</c:v>
                </c:pt>
                <c:pt idx="1">
                  <c:v>6000000</c:v>
                </c:pt>
                <c:pt idx="2">
                  <c:v>6020797.2893961472</c:v>
                </c:pt>
                <c:pt idx="3">
                  <c:v>7745966.6924148332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59872"/>
        <c:axId val="62166528"/>
      </c:scatterChart>
      <c:valAx>
        <c:axId val="62159872"/>
        <c:scaling>
          <c:orientation val="minMax"/>
          <c:max val="1000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N_b</a:t>
                </a:r>
              </a:p>
            </c:rich>
          </c:tx>
          <c:layout/>
          <c:overlay val="0"/>
        </c:title>
        <c:numFmt formatCode="_-* #,##0\ _€_-;\-* #,##0\ _€_-;_-* &quot;-&quot;??\ _€_-;_-@_-" sourceLinked="1"/>
        <c:majorTickMark val="out"/>
        <c:minorTickMark val="none"/>
        <c:tickLblPos val="nextTo"/>
        <c:crossAx val="62166528"/>
        <c:crosses val="autoZero"/>
        <c:crossBetween val="midCat"/>
        <c:dispUnits>
          <c:builtInUnit val="thousands"/>
          <c:dispUnitsLbl>
            <c:layout/>
          </c:dispUnitsLbl>
        </c:dispUnits>
      </c:valAx>
      <c:valAx>
        <c:axId val="62166528"/>
        <c:scaling>
          <c:orientation val="minMax"/>
          <c:min val="500000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SCR (en M€)</a:t>
                </a:r>
              </a:p>
            </c:rich>
          </c:tx>
          <c:layout/>
          <c:overlay val="0"/>
        </c:title>
        <c:numFmt formatCode="#,##0.0,,_ ;\-#,##0.0\ " sourceLinked="1"/>
        <c:majorTickMark val="out"/>
        <c:minorTickMark val="none"/>
        <c:tickLblPos val="nextTo"/>
        <c:spPr>
          <a:ln>
            <a:noFill/>
          </a:ln>
        </c:spPr>
        <c:crossAx val="62159872"/>
        <c:crosses val="autoZero"/>
        <c:crossBetween val="midCat"/>
        <c:majorUnit val="1000000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SCR of portfolio with policies with a limit greater than 24 m€</a:t>
            </a:r>
          </a:p>
        </c:rich>
      </c:tx>
      <c:layout>
        <c:manualLayout>
          <c:xMode val="edge"/>
          <c:yMode val="edge"/>
          <c:x val="0.15038768760716056"/>
          <c:y val="2.560638264596655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195580363227132"/>
          <c:y val="0.10452764226852211"/>
          <c:w val="0.76050613362408059"/>
          <c:h val="0.63528932305838448"/>
        </c:manualLayout>
      </c:layout>
      <c:scatterChart>
        <c:scatterStyle val="smoothMarker"/>
        <c:varyColors val="0"/>
        <c:ser>
          <c:idx val="0"/>
          <c:order val="1"/>
          <c:marker>
            <c:symbol val="none"/>
          </c:marker>
          <c:xVal>
            <c:numRef>
              <c:f>'2_Simulation with current Form.'!$F$21:$F$24</c:f>
              <c:numCache>
                <c:formatCode>_-* #,##0\ _€_-;\-* #,##0\ _€_-;_-* "-"??\ _€_-;_-@_-</c:formatCode>
                <c:ptCount val="4"/>
                <c:pt idx="0">
                  <c:v>1</c:v>
                </c:pt>
                <c:pt idx="1">
                  <c:v>1000</c:v>
                </c:pt>
                <c:pt idx="2">
                  <c:v>14500</c:v>
                </c:pt>
                <c:pt idx="3">
                  <c:v>100000</c:v>
                </c:pt>
              </c:numCache>
            </c:numRef>
          </c:xVal>
          <c:yVal>
            <c:numRef>
              <c:f>'2_Simulation with current Form.'!$H$21:$H$24</c:f>
              <c:numCache>
                <c:formatCode>#,##0.0,,_ ;\-#,##0.0\ </c:formatCode>
                <c:ptCount val="4"/>
                <c:pt idx="0">
                  <c:v>6000000</c:v>
                </c:pt>
                <c:pt idx="1">
                  <c:v>6000000</c:v>
                </c:pt>
                <c:pt idx="2">
                  <c:v>6020797.2893961472</c:v>
                </c:pt>
                <c:pt idx="3">
                  <c:v>15811388.300841898</c:v>
                </c:pt>
              </c:numCache>
            </c:numRef>
          </c:yVal>
          <c:smooth val="1"/>
        </c:ser>
        <c:ser>
          <c:idx val="1"/>
          <c:order val="0"/>
          <c:marker>
            <c:symbol val="none"/>
          </c:marker>
          <c:xVal>
            <c:numRef>
              <c:f>'2_Simulation with current Form.'!$F$21:$F$24</c:f>
              <c:numCache>
                <c:formatCode>_-* #,##0\ _€_-;\-* #,##0\ _€_-;_-* "-"??\ _€_-;_-@_-</c:formatCode>
                <c:ptCount val="4"/>
                <c:pt idx="0">
                  <c:v>1</c:v>
                </c:pt>
                <c:pt idx="1">
                  <c:v>1000</c:v>
                </c:pt>
                <c:pt idx="2">
                  <c:v>14500</c:v>
                </c:pt>
                <c:pt idx="3">
                  <c:v>100000</c:v>
                </c:pt>
              </c:numCache>
            </c:numRef>
          </c:xVal>
          <c:yVal>
            <c:numRef>
              <c:f>'2_Simulation with current Form.'!$H$21:$H$24</c:f>
              <c:numCache>
                <c:formatCode>#,##0.0,,_ ;\-#,##0.0\ </c:formatCode>
                <c:ptCount val="4"/>
                <c:pt idx="0">
                  <c:v>6000000</c:v>
                </c:pt>
                <c:pt idx="1">
                  <c:v>6000000</c:v>
                </c:pt>
                <c:pt idx="2">
                  <c:v>6020797.2893961472</c:v>
                </c:pt>
                <c:pt idx="3">
                  <c:v>15811388.300841898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077184"/>
        <c:axId val="62083840"/>
      </c:scatterChart>
      <c:valAx>
        <c:axId val="62077184"/>
        <c:scaling>
          <c:orientation val="minMax"/>
          <c:max val="1000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N_a</a:t>
                </a:r>
              </a:p>
            </c:rich>
          </c:tx>
          <c:layout/>
          <c:overlay val="0"/>
        </c:title>
        <c:numFmt formatCode="_-* #,##0\ _€_-;\-* #,##0\ _€_-;_-* &quot;-&quot;??\ _€_-;_-@_-" sourceLinked="1"/>
        <c:majorTickMark val="out"/>
        <c:minorTickMark val="none"/>
        <c:tickLblPos val="nextTo"/>
        <c:crossAx val="62083840"/>
        <c:crosses val="autoZero"/>
        <c:crossBetween val="midCat"/>
        <c:dispUnits>
          <c:builtInUnit val="thousands"/>
          <c:dispUnitsLbl>
            <c:layout/>
          </c:dispUnitsLbl>
        </c:dispUnits>
      </c:valAx>
      <c:valAx>
        <c:axId val="62083840"/>
        <c:scaling>
          <c:orientation val="minMax"/>
          <c:min val="500000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SCR (en M€)</a:t>
                </a:r>
              </a:p>
            </c:rich>
          </c:tx>
          <c:layout/>
          <c:overlay val="0"/>
        </c:title>
        <c:numFmt formatCode="#,##0.0,,_ ;\-#,##0.0\ " sourceLinked="1"/>
        <c:majorTickMark val="out"/>
        <c:minorTickMark val="none"/>
        <c:tickLblPos val="nextTo"/>
        <c:spPr>
          <a:ln>
            <a:noFill/>
          </a:ln>
        </c:spPr>
        <c:crossAx val="62077184"/>
        <c:crosses val="autoZero"/>
        <c:crossBetween val="midCat"/>
        <c:majorUnit val="20000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fr-FR" sz="1400"/>
              <a:t>SCR given</a:t>
            </a:r>
            <a:r>
              <a:rPr lang="fr-FR" sz="1400" baseline="0"/>
              <a:t> the part of N_a</a:t>
            </a:r>
            <a:endParaRPr lang="fr-FR" sz="1400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955767456354672"/>
          <c:y val="0.10451448674361372"/>
          <c:w val="0.75223157324162537"/>
          <c:h val="0.7293660648161632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xVal>
            <c:numRef>
              <c:f>'2_Simulation with current Form.'!$E$27:$E$41</c:f>
              <c:numCache>
                <c:formatCode>0%</c:formatCode>
                <c:ptCount val="15"/>
                <c:pt idx="0">
                  <c:v>0.3</c:v>
                </c:pt>
                <c:pt idx="1">
                  <c:v>0.5</c:v>
                </c:pt>
                <c:pt idx="2">
                  <c:v>0.8</c:v>
                </c:pt>
                <c:pt idx="3">
                  <c:v>0.3</c:v>
                </c:pt>
                <c:pt idx="4">
                  <c:v>0.5</c:v>
                </c:pt>
                <c:pt idx="5">
                  <c:v>0.8</c:v>
                </c:pt>
                <c:pt idx="6">
                  <c:v>0.3</c:v>
                </c:pt>
                <c:pt idx="7">
                  <c:v>0.5</c:v>
                </c:pt>
                <c:pt idx="8">
                  <c:v>0.8</c:v>
                </c:pt>
                <c:pt idx="9">
                  <c:v>0.3</c:v>
                </c:pt>
                <c:pt idx="10">
                  <c:v>0.5</c:v>
                </c:pt>
                <c:pt idx="11">
                  <c:v>0.8</c:v>
                </c:pt>
                <c:pt idx="12">
                  <c:v>0.3</c:v>
                </c:pt>
                <c:pt idx="13">
                  <c:v>0.5</c:v>
                </c:pt>
                <c:pt idx="14">
                  <c:v>0.8</c:v>
                </c:pt>
              </c:numCache>
            </c:numRef>
          </c:xVal>
          <c:yVal>
            <c:numRef>
              <c:f>'2_Simulation with current Form.'!$H$27:$H$41</c:f>
              <c:numCache>
                <c:formatCode>#,##0.0,,_ ;\-#,##0.0\ </c:formatCode>
                <c:ptCount val="15"/>
                <c:pt idx="0">
                  <c:v>6000000</c:v>
                </c:pt>
                <c:pt idx="1">
                  <c:v>6000000</c:v>
                </c:pt>
                <c:pt idx="2">
                  <c:v>6000000</c:v>
                </c:pt>
                <c:pt idx="3">
                  <c:v>6020797.2893961472</c:v>
                </c:pt>
                <c:pt idx="4">
                  <c:v>6020797.2893961472</c:v>
                </c:pt>
                <c:pt idx="5">
                  <c:v>6020797.2893961472</c:v>
                </c:pt>
                <c:pt idx="6">
                  <c:v>11456439.2373896</c:v>
                </c:pt>
                <c:pt idx="7">
                  <c:v>13369741.957120936</c:v>
                </c:pt>
                <c:pt idx="8">
                  <c:v>15811388.300841898</c:v>
                </c:pt>
                <c:pt idx="9">
                  <c:v>29748949.561287031</c:v>
                </c:pt>
                <c:pt idx="10">
                  <c:v>36878177.829171553</c:v>
                </c:pt>
                <c:pt idx="11">
                  <c:v>45524718.560360149</c:v>
                </c:pt>
                <c:pt idx="12">
                  <c:v>91774179.375246927</c:v>
                </c:pt>
                <c:pt idx="13">
                  <c:v>114771512.14478269</c:v>
                </c:pt>
                <c:pt idx="14">
                  <c:v>142469294.93754086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16224"/>
        <c:axId val="62118528"/>
      </c:scatterChart>
      <c:valAx>
        <c:axId val="6211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Part of N_a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62118528"/>
        <c:crosses val="autoZero"/>
        <c:crossBetween val="midCat"/>
        <c:majorUnit val="0.1"/>
      </c:valAx>
      <c:valAx>
        <c:axId val="62118528"/>
        <c:scaling>
          <c:orientation val="minMax"/>
          <c:min val="600000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SCR</a:t>
                </a:r>
                <a:r>
                  <a:rPr lang="fr-FR" baseline="0"/>
                  <a:t> (en M€)</a:t>
                </a:r>
                <a:endParaRPr lang="fr-FR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6211622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244928</xdr:colOff>
      <xdr:row>1</xdr:row>
      <xdr:rowOff>0</xdr:rowOff>
    </xdr:from>
    <xdr:to>
      <xdr:col>8</xdr:col>
      <xdr:colOff>659095</xdr:colOff>
      <xdr:row>21</xdr:row>
      <xdr:rowOff>180476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928" y="190500"/>
          <a:ext cx="6809524" cy="39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585107</xdr:colOff>
      <xdr:row>4</xdr:row>
      <xdr:rowOff>310242</xdr:rowOff>
    </xdr:from>
    <xdr:to>
      <xdr:col>16</xdr:col>
      <xdr:colOff>718455</xdr:colOff>
      <xdr:row>16</xdr:row>
      <xdr:rowOff>141514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879022</xdr:colOff>
      <xdr:row>18</xdr:row>
      <xdr:rowOff>21771</xdr:rowOff>
    </xdr:from>
    <xdr:to>
      <xdr:col>17</xdr:col>
      <xdr:colOff>293915</xdr:colOff>
      <xdr:row>41</xdr:row>
      <xdr:rowOff>136071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27216</xdr:colOff>
      <xdr:row>4</xdr:row>
      <xdr:rowOff>12372</xdr:rowOff>
    </xdr:from>
    <xdr:to>
      <xdr:col>23</xdr:col>
      <xdr:colOff>381001</xdr:colOff>
      <xdr:row>18</xdr:row>
      <xdr:rowOff>152400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A12"/>
  <sheetViews>
    <sheetView showGridLines="0" view="pageBreakPreview" zoomScale="70" zoomScaleNormal="85" zoomScaleSheetLayoutView="70" workbookViewId="0"/>
  </sheetViews>
  <sheetFormatPr defaultColWidth="11.42578125" defaultRowHeight="15" x14ac:dyDescent="0.25"/>
  <cols>
    <col min="2" max="2" width="13" customWidth="1"/>
    <col min="3" max="3" width="14.28515625" customWidth="1"/>
  </cols>
  <sheetData>
    <row r="9" s="7" customFormat="1" x14ac:dyDescent="0.25"/>
    <row r="12" s="8" customFormat="1" x14ac:dyDescent="0.25"/>
  </sheetData>
  <pageMargins left="0.7" right="0.7" top="0.75" bottom="0.75" header="0.3" footer="0.3"/>
  <pageSetup paperSize="9" scale="3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57"/>
  <sheetViews>
    <sheetView showGridLines="0" tabSelected="1" topLeftCell="A13" zoomScale="85" zoomScaleNormal="85" zoomScaleSheetLayoutView="70" workbookViewId="0">
      <selection activeCell="I33" sqref="I33"/>
    </sheetView>
  </sheetViews>
  <sheetFormatPr defaultColWidth="11.42578125" defaultRowHeight="15" x14ac:dyDescent="0.25"/>
  <cols>
    <col min="2" max="2" width="36.85546875" style="27" customWidth="1"/>
    <col min="3" max="3" width="17.140625" customWidth="1"/>
    <col min="4" max="4" width="15.140625" bestFit="1" customWidth="1"/>
    <col min="5" max="5" width="15.140625" customWidth="1"/>
    <col min="6" max="6" width="15.7109375" customWidth="1"/>
    <col min="7" max="7" width="16.7109375" customWidth="1"/>
    <col min="8" max="8" width="16" customWidth="1"/>
    <col min="9" max="9" width="23.42578125" customWidth="1"/>
    <col min="10" max="10" width="13" customWidth="1"/>
    <col min="12" max="12" width="13" customWidth="1"/>
    <col min="13" max="13" width="14.28515625" customWidth="1"/>
  </cols>
  <sheetData>
    <row r="2" spans="2:25" ht="28.5" x14ac:dyDescent="0.45">
      <c r="B2" s="84" t="s">
        <v>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26"/>
      <c r="Y2" s="26"/>
    </row>
    <row r="4" spans="2:25" x14ac:dyDescent="0.25">
      <c r="B4" s="27" t="s">
        <v>15</v>
      </c>
    </row>
    <row r="5" spans="2:25" ht="30" x14ac:dyDescent="0.25">
      <c r="B5" s="28" t="s">
        <v>13</v>
      </c>
      <c r="C5" s="24">
        <v>6000000</v>
      </c>
      <c r="E5" s="3"/>
    </row>
    <row r="6" spans="2:25" x14ac:dyDescent="0.25">
      <c r="B6" s="28" t="s">
        <v>8</v>
      </c>
      <c r="C6" s="24">
        <v>50000</v>
      </c>
      <c r="E6" s="3"/>
    </row>
    <row r="7" spans="2:25" x14ac:dyDescent="0.25">
      <c r="B7" s="29" t="s">
        <v>9</v>
      </c>
      <c r="C7" s="25">
        <v>0.05</v>
      </c>
      <c r="E7" s="4"/>
    </row>
    <row r="8" spans="2:25" x14ac:dyDescent="0.25">
      <c r="B8" s="29" t="s">
        <v>10</v>
      </c>
      <c r="C8" s="25">
        <v>0.95</v>
      </c>
      <c r="E8" s="4"/>
    </row>
    <row r="9" spans="2:25" x14ac:dyDescent="0.25">
      <c r="B9" s="29" t="s">
        <v>11</v>
      </c>
      <c r="C9" s="24">
        <v>20000</v>
      </c>
      <c r="E9" s="3"/>
    </row>
    <row r="10" spans="2:25" x14ac:dyDescent="0.25">
      <c r="C10" s="6"/>
      <c r="D10" s="3"/>
      <c r="E10" s="3"/>
    </row>
    <row r="11" spans="2:25" s="7" customFormat="1" x14ac:dyDescent="0.25">
      <c r="B11" s="31" t="s">
        <v>0</v>
      </c>
      <c r="C11" s="33" t="s">
        <v>6</v>
      </c>
      <c r="D11" s="34"/>
      <c r="E11" s="35"/>
      <c r="F11" s="34"/>
      <c r="G11" s="34"/>
      <c r="H11" s="36"/>
    </row>
    <row r="12" spans="2:25" x14ac:dyDescent="0.25">
      <c r="B12" s="32" t="s">
        <v>1</v>
      </c>
      <c r="C12" s="37" t="s">
        <v>7</v>
      </c>
      <c r="D12" s="38"/>
      <c r="E12" s="39"/>
      <c r="F12" s="38"/>
      <c r="G12" s="38"/>
      <c r="H12" s="40"/>
    </row>
    <row r="13" spans="2:25" ht="15.75" thickBot="1" x14ac:dyDescent="0.3"/>
    <row r="14" spans="2:25" s="8" customFormat="1" ht="49.15" customHeight="1" thickBot="1" x14ac:dyDescent="0.3">
      <c r="B14" s="77" t="s">
        <v>16</v>
      </c>
      <c r="C14" s="78" t="s">
        <v>3</v>
      </c>
      <c r="D14" s="78" t="s">
        <v>4</v>
      </c>
      <c r="E14" s="78" t="s">
        <v>5</v>
      </c>
      <c r="F14" s="78" t="s">
        <v>0</v>
      </c>
      <c r="G14" s="78" t="s">
        <v>1</v>
      </c>
      <c r="H14" s="79" t="s">
        <v>12</v>
      </c>
      <c r="I14" s="80" t="s">
        <v>19</v>
      </c>
    </row>
    <row r="15" spans="2:25" x14ac:dyDescent="0.25">
      <c r="B15" s="81" t="s">
        <v>17</v>
      </c>
      <c r="C15" s="9">
        <v>1</v>
      </c>
      <c r="D15" s="10">
        <v>1</v>
      </c>
      <c r="E15" s="11">
        <v>0</v>
      </c>
      <c r="F15" s="10">
        <f>E15*D15</f>
        <v>0</v>
      </c>
      <c r="G15" s="10">
        <f>D15-F15</f>
        <v>1</v>
      </c>
      <c r="H15" s="41">
        <f t="shared" ref="H15:H33" si="0">MAX($C$5,$C$6*SQRT(F15+$C$7*G15+$C$8*MIN(G15,$C$9)))</f>
        <v>6000000</v>
      </c>
      <c r="I15" s="47">
        <f>H21/H15</f>
        <v>1</v>
      </c>
    </row>
    <row r="16" spans="2:25" x14ac:dyDescent="0.25">
      <c r="B16" s="82"/>
      <c r="C16" s="12">
        <f>C15+1</f>
        <v>2</v>
      </c>
      <c r="D16" s="1">
        <v>1000</v>
      </c>
      <c r="E16" s="5">
        <v>0</v>
      </c>
      <c r="F16" s="1">
        <f t="shared" ref="F16:F19" si="1">E16*D16</f>
        <v>0</v>
      </c>
      <c r="G16" s="1">
        <f t="shared" ref="G16:G19" si="2">D16-F16</f>
        <v>1000</v>
      </c>
      <c r="H16" s="42">
        <f t="shared" si="0"/>
        <v>6000000</v>
      </c>
      <c r="I16" s="48">
        <f t="shared" ref="I16:I20" si="3">H22/H16</f>
        <v>1</v>
      </c>
    </row>
    <row r="17" spans="2:9" x14ac:dyDescent="0.25">
      <c r="B17" s="82"/>
      <c r="C17" s="12">
        <f t="shared" ref="C17:C40" si="4">C16+1</f>
        <v>3</v>
      </c>
      <c r="D17" s="1">
        <v>14500</v>
      </c>
      <c r="E17" s="5">
        <v>0</v>
      </c>
      <c r="F17" s="1">
        <f t="shared" ref="F17" si="5">E17*D17</f>
        <v>0</v>
      </c>
      <c r="G17" s="1">
        <f t="shared" ref="G17" si="6">D17-F17</f>
        <v>14500</v>
      </c>
      <c r="H17" s="42">
        <f t="shared" si="0"/>
        <v>6020797.2893961472</v>
      </c>
      <c r="I17" s="48">
        <f t="shared" si="3"/>
        <v>1</v>
      </c>
    </row>
    <row r="18" spans="2:9" x14ac:dyDescent="0.25">
      <c r="B18" s="82"/>
      <c r="C18" s="12">
        <f t="shared" si="4"/>
        <v>4</v>
      </c>
      <c r="D18" s="1">
        <v>100000</v>
      </c>
      <c r="E18" s="5">
        <v>0</v>
      </c>
      <c r="F18" s="1">
        <f t="shared" si="1"/>
        <v>0</v>
      </c>
      <c r="G18" s="1">
        <f t="shared" si="2"/>
        <v>100000</v>
      </c>
      <c r="H18" s="42">
        <f t="shared" si="0"/>
        <v>7745966.6924148332</v>
      </c>
      <c r="I18" s="49">
        <f t="shared" si="3"/>
        <v>2.0412414523193152</v>
      </c>
    </row>
    <row r="19" spans="2:9" x14ac:dyDescent="0.25">
      <c r="B19" s="82"/>
      <c r="C19" s="12">
        <f t="shared" si="4"/>
        <v>5</v>
      </c>
      <c r="D19" s="1">
        <v>1000000</v>
      </c>
      <c r="E19" s="5">
        <v>0</v>
      </c>
      <c r="F19" s="1">
        <f t="shared" si="1"/>
        <v>0</v>
      </c>
      <c r="G19" s="1">
        <f t="shared" si="2"/>
        <v>1000000</v>
      </c>
      <c r="H19" s="42">
        <f t="shared" si="0"/>
        <v>13133925.536563698</v>
      </c>
      <c r="I19" s="49">
        <f t="shared" si="3"/>
        <v>3.8069349381344049</v>
      </c>
    </row>
    <row r="20" spans="2:9" ht="15.75" thickBot="1" x14ac:dyDescent="0.3">
      <c r="B20" s="83"/>
      <c r="C20" s="13">
        <f t="shared" si="4"/>
        <v>6</v>
      </c>
      <c r="D20" s="2">
        <v>10000000</v>
      </c>
      <c r="E20" s="14">
        <v>0</v>
      </c>
      <c r="F20" s="2">
        <f t="shared" ref="F20" si="7">E20*D20</f>
        <v>0</v>
      </c>
      <c r="G20" s="2">
        <f t="shared" ref="G20" si="8">D20-F20</f>
        <v>10000000</v>
      </c>
      <c r="H20" s="43">
        <f t="shared" si="0"/>
        <v>36020827.308655754</v>
      </c>
      <c r="I20" s="50">
        <f t="shared" si="3"/>
        <v>4.3895128130614713</v>
      </c>
    </row>
    <row r="21" spans="2:9" x14ac:dyDescent="0.25">
      <c r="B21" s="81" t="s">
        <v>18</v>
      </c>
      <c r="C21" s="9">
        <f t="shared" si="4"/>
        <v>7</v>
      </c>
      <c r="D21" s="10">
        <v>1</v>
      </c>
      <c r="E21" s="11">
        <v>1</v>
      </c>
      <c r="F21" s="10">
        <f t="shared" ref="F21:F33" si="9">E21*D21</f>
        <v>1</v>
      </c>
      <c r="G21" s="10">
        <f t="shared" ref="G21:G33" si="10">D21-F21</f>
        <v>0</v>
      </c>
      <c r="H21" s="41">
        <f t="shared" si="0"/>
        <v>6000000</v>
      </c>
      <c r="I21" s="44"/>
    </row>
    <row r="22" spans="2:9" x14ac:dyDescent="0.25">
      <c r="B22" s="82"/>
      <c r="C22" s="12">
        <f t="shared" si="4"/>
        <v>8</v>
      </c>
      <c r="D22" s="1">
        <v>1000</v>
      </c>
      <c r="E22" s="5">
        <v>1</v>
      </c>
      <c r="F22" s="1">
        <f t="shared" si="9"/>
        <v>1000</v>
      </c>
      <c r="G22" s="1">
        <f t="shared" si="10"/>
        <v>0</v>
      </c>
      <c r="H22" s="42">
        <f t="shared" si="0"/>
        <v>6000000</v>
      </c>
      <c r="I22" s="45"/>
    </row>
    <row r="23" spans="2:9" x14ac:dyDescent="0.25">
      <c r="B23" s="82"/>
      <c r="C23" s="12">
        <f t="shared" ref="C23" si="11">C22+1</f>
        <v>9</v>
      </c>
      <c r="D23" s="1">
        <v>14500</v>
      </c>
      <c r="E23" s="5">
        <v>1</v>
      </c>
      <c r="F23" s="1">
        <f t="shared" ref="F23" si="12">E23*D23</f>
        <v>14500</v>
      </c>
      <c r="G23" s="1">
        <f t="shared" ref="G23" si="13">D23-F23</f>
        <v>0</v>
      </c>
      <c r="H23" s="42">
        <f t="shared" si="0"/>
        <v>6020797.2893961472</v>
      </c>
      <c r="I23" s="45"/>
    </row>
    <row r="24" spans="2:9" x14ac:dyDescent="0.25">
      <c r="B24" s="82"/>
      <c r="C24" s="12">
        <f>C23+1</f>
        <v>10</v>
      </c>
      <c r="D24" s="1">
        <v>100000</v>
      </c>
      <c r="E24" s="5">
        <v>1</v>
      </c>
      <c r="F24" s="1">
        <f t="shared" si="9"/>
        <v>100000</v>
      </c>
      <c r="G24" s="1">
        <f t="shared" si="10"/>
        <v>0</v>
      </c>
      <c r="H24" s="42">
        <f t="shared" si="0"/>
        <v>15811388.300841898</v>
      </c>
      <c r="I24" s="45"/>
    </row>
    <row r="25" spans="2:9" x14ac:dyDescent="0.25">
      <c r="B25" s="82"/>
      <c r="C25" s="12">
        <f t="shared" si="4"/>
        <v>11</v>
      </c>
      <c r="D25" s="1">
        <v>1000000</v>
      </c>
      <c r="E25" s="5">
        <v>1</v>
      </c>
      <c r="F25" s="1">
        <f t="shared" si="9"/>
        <v>1000000</v>
      </c>
      <c r="G25" s="1">
        <f t="shared" si="10"/>
        <v>0</v>
      </c>
      <c r="H25" s="42">
        <f t="shared" si="0"/>
        <v>50000000</v>
      </c>
      <c r="I25" s="45"/>
    </row>
    <row r="26" spans="2:9" ht="15.75" thickBot="1" x14ac:dyDescent="0.3">
      <c r="B26" s="83"/>
      <c r="C26" s="13">
        <f t="shared" si="4"/>
        <v>12</v>
      </c>
      <c r="D26" s="2">
        <v>10000000</v>
      </c>
      <c r="E26" s="14">
        <v>1</v>
      </c>
      <c r="F26" s="2">
        <f t="shared" si="9"/>
        <v>10000000</v>
      </c>
      <c r="G26" s="2">
        <f t="shared" si="10"/>
        <v>0</v>
      </c>
      <c r="H26" s="43">
        <f t="shared" si="0"/>
        <v>158113883.00841898</v>
      </c>
      <c r="I26" s="46"/>
    </row>
    <row r="27" spans="2:9" x14ac:dyDescent="0.25">
      <c r="B27" s="81" t="s">
        <v>23</v>
      </c>
      <c r="C27" s="51">
        <f t="shared" si="4"/>
        <v>13</v>
      </c>
      <c r="D27" s="52">
        <v>1000</v>
      </c>
      <c r="E27" s="53">
        <v>0.3</v>
      </c>
      <c r="F27" s="52">
        <f t="shared" si="9"/>
        <v>300</v>
      </c>
      <c r="G27" s="52">
        <f t="shared" si="10"/>
        <v>700</v>
      </c>
      <c r="H27" s="54">
        <f t="shared" si="0"/>
        <v>6000000</v>
      </c>
      <c r="I27" s="55">
        <f>$H$22/H27</f>
        <v>1</v>
      </c>
    </row>
    <row r="28" spans="2:9" x14ac:dyDescent="0.25">
      <c r="B28" s="82"/>
      <c r="C28" s="56">
        <f t="shared" si="4"/>
        <v>14</v>
      </c>
      <c r="D28" s="57">
        <v>1000</v>
      </c>
      <c r="E28" s="58">
        <v>0.5</v>
      </c>
      <c r="F28" s="57">
        <f t="shared" si="9"/>
        <v>500</v>
      </c>
      <c r="G28" s="57">
        <f t="shared" si="10"/>
        <v>500</v>
      </c>
      <c r="H28" s="59">
        <f t="shared" si="0"/>
        <v>6000000</v>
      </c>
      <c r="I28" s="60">
        <f t="shared" ref="I28:I29" si="14">$H$22/H28</f>
        <v>1</v>
      </c>
    </row>
    <row r="29" spans="2:9" x14ac:dyDescent="0.25">
      <c r="B29" s="82"/>
      <c r="C29" s="61">
        <f t="shared" si="4"/>
        <v>15</v>
      </c>
      <c r="D29" s="62">
        <v>1000</v>
      </c>
      <c r="E29" s="63">
        <v>0.8</v>
      </c>
      <c r="F29" s="62">
        <f t="shared" si="9"/>
        <v>800</v>
      </c>
      <c r="G29" s="62">
        <f t="shared" si="10"/>
        <v>200</v>
      </c>
      <c r="H29" s="64">
        <f t="shared" si="0"/>
        <v>6000000</v>
      </c>
      <c r="I29" s="65">
        <f t="shared" si="14"/>
        <v>1</v>
      </c>
    </row>
    <row r="30" spans="2:9" x14ac:dyDescent="0.25">
      <c r="B30" s="82"/>
      <c r="C30" s="66">
        <f t="shared" si="4"/>
        <v>16</v>
      </c>
      <c r="D30" s="67">
        <v>14500</v>
      </c>
      <c r="E30" s="68">
        <v>0.3</v>
      </c>
      <c r="F30" s="67">
        <f t="shared" si="9"/>
        <v>4350</v>
      </c>
      <c r="G30" s="67">
        <f t="shared" si="10"/>
        <v>10150</v>
      </c>
      <c r="H30" s="69">
        <f t="shared" si="0"/>
        <v>6020797.2893961472</v>
      </c>
      <c r="I30" s="70">
        <f>$H$23/H30</f>
        <v>1</v>
      </c>
    </row>
    <row r="31" spans="2:9" x14ac:dyDescent="0.25">
      <c r="B31" s="82"/>
      <c r="C31" s="56">
        <f t="shared" si="4"/>
        <v>17</v>
      </c>
      <c r="D31" s="57">
        <v>14500</v>
      </c>
      <c r="E31" s="58">
        <v>0.5</v>
      </c>
      <c r="F31" s="57">
        <f t="shared" si="9"/>
        <v>7250</v>
      </c>
      <c r="G31" s="57">
        <f t="shared" si="10"/>
        <v>7250</v>
      </c>
      <c r="H31" s="59">
        <f t="shared" si="0"/>
        <v>6020797.2893961472</v>
      </c>
      <c r="I31" s="60">
        <f t="shared" ref="I31:I32" si="15">$H$23/H31</f>
        <v>1</v>
      </c>
    </row>
    <row r="32" spans="2:9" x14ac:dyDescent="0.25">
      <c r="B32" s="82"/>
      <c r="C32" s="61">
        <f t="shared" si="4"/>
        <v>18</v>
      </c>
      <c r="D32" s="62">
        <v>14500</v>
      </c>
      <c r="E32" s="63">
        <v>0.8</v>
      </c>
      <c r="F32" s="62">
        <f t="shared" si="9"/>
        <v>11600</v>
      </c>
      <c r="G32" s="62">
        <f t="shared" si="10"/>
        <v>2900</v>
      </c>
      <c r="H32" s="64">
        <f t="shared" si="0"/>
        <v>6020797.2893961472</v>
      </c>
      <c r="I32" s="65">
        <f t="shared" si="15"/>
        <v>1</v>
      </c>
    </row>
    <row r="33" spans="2:11" x14ac:dyDescent="0.25">
      <c r="B33" s="82"/>
      <c r="C33" s="66">
        <f t="shared" si="4"/>
        <v>19</v>
      </c>
      <c r="D33" s="67">
        <v>100000</v>
      </c>
      <c r="E33" s="68">
        <v>0.3</v>
      </c>
      <c r="F33" s="67">
        <f t="shared" si="9"/>
        <v>30000</v>
      </c>
      <c r="G33" s="67">
        <f t="shared" si="10"/>
        <v>70000</v>
      </c>
      <c r="H33" s="69">
        <f t="shared" si="0"/>
        <v>11456439.2373896</v>
      </c>
      <c r="I33" s="76">
        <f>$H$24/H33</f>
        <v>1.3801311186847085</v>
      </c>
    </row>
    <row r="34" spans="2:11" x14ac:dyDescent="0.25">
      <c r="B34" s="82"/>
      <c r="C34" s="56">
        <f t="shared" si="4"/>
        <v>20</v>
      </c>
      <c r="D34" s="57">
        <v>100000</v>
      </c>
      <c r="E34" s="58">
        <v>0.5</v>
      </c>
      <c r="F34" s="57">
        <f t="shared" ref="F34:F35" si="16">E34*D34</f>
        <v>50000</v>
      </c>
      <c r="G34" s="57">
        <f t="shared" ref="G34:G35" si="17">D34-F34</f>
        <v>50000</v>
      </c>
      <c r="H34" s="59">
        <f t="shared" ref="H34:H35" si="18">MAX($C$5,$C$6*SQRT(F34+$C$7*G34+$C$8*MIN(G34,$C$9)))</f>
        <v>13369741.957120936</v>
      </c>
      <c r="I34" s="60">
        <f t="shared" ref="I34:I35" si="19">$H$24/H34</f>
        <v>1.1826247919781654</v>
      </c>
    </row>
    <row r="35" spans="2:11" x14ac:dyDescent="0.25">
      <c r="B35" s="82"/>
      <c r="C35" s="61">
        <f t="shared" si="4"/>
        <v>21</v>
      </c>
      <c r="D35" s="62">
        <v>100000</v>
      </c>
      <c r="E35" s="63">
        <v>0.8</v>
      </c>
      <c r="F35" s="62">
        <f t="shared" si="16"/>
        <v>80000</v>
      </c>
      <c r="G35" s="62">
        <f t="shared" si="17"/>
        <v>20000</v>
      </c>
      <c r="H35" s="64">
        <f t="shared" si="18"/>
        <v>15811388.300841898</v>
      </c>
      <c r="I35" s="65">
        <f t="shared" si="19"/>
        <v>1</v>
      </c>
    </row>
    <row r="36" spans="2:11" x14ac:dyDescent="0.25">
      <c r="B36" s="82"/>
      <c r="C36" s="66">
        <f t="shared" si="4"/>
        <v>22</v>
      </c>
      <c r="D36" s="67">
        <v>1000000</v>
      </c>
      <c r="E36" s="68">
        <v>0.3</v>
      </c>
      <c r="F36" s="67">
        <f t="shared" ref="F36:F38" si="20">E36*D36</f>
        <v>300000</v>
      </c>
      <c r="G36" s="67">
        <f t="shared" ref="G36:G38" si="21">D36-F36</f>
        <v>700000</v>
      </c>
      <c r="H36" s="69">
        <f t="shared" ref="H36:H38" si="22">MAX($C$5,$C$6*SQRT(F36+$C$7*G36+$C$8*MIN(G36,$C$9)))</f>
        <v>29748949.561287031</v>
      </c>
      <c r="I36" s="76">
        <f>$H$25/H36</f>
        <v>1.680731613632036</v>
      </c>
    </row>
    <row r="37" spans="2:11" x14ac:dyDescent="0.25">
      <c r="B37" s="82"/>
      <c r="C37" s="56">
        <f t="shared" si="4"/>
        <v>23</v>
      </c>
      <c r="D37" s="57">
        <v>1000000</v>
      </c>
      <c r="E37" s="58">
        <v>0.5</v>
      </c>
      <c r="F37" s="57">
        <f t="shared" si="20"/>
        <v>500000</v>
      </c>
      <c r="G37" s="57">
        <f t="shared" si="21"/>
        <v>500000</v>
      </c>
      <c r="H37" s="59">
        <f t="shared" si="22"/>
        <v>36878177.829171553</v>
      </c>
      <c r="I37" s="60">
        <f t="shared" ref="I37:I38" si="23">$H$25/H37</f>
        <v>1.3558153613666009</v>
      </c>
    </row>
    <row r="38" spans="2:11" x14ac:dyDescent="0.25">
      <c r="B38" s="82"/>
      <c r="C38" s="61">
        <f t="shared" si="4"/>
        <v>24</v>
      </c>
      <c r="D38" s="62">
        <v>1000000</v>
      </c>
      <c r="E38" s="63">
        <v>0.8</v>
      </c>
      <c r="F38" s="62">
        <f t="shared" si="20"/>
        <v>800000</v>
      </c>
      <c r="G38" s="62">
        <f t="shared" si="21"/>
        <v>200000</v>
      </c>
      <c r="H38" s="64">
        <f t="shared" si="22"/>
        <v>45524718.560360149</v>
      </c>
      <c r="I38" s="65">
        <f t="shared" si="23"/>
        <v>1.0983044284767227</v>
      </c>
    </row>
    <row r="39" spans="2:11" x14ac:dyDescent="0.25">
      <c r="B39" s="82"/>
      <c r="C39" s="66">
        <f t="shared" si="4"/>
        <v>25</v>
      </c>
      <c r="D39" s="67">
        <v>10000000</v>
      </c>
      <c r="E39" s="68">
        <v>0.3</v>
      </c>
      <c r="F39" s="67">
        <f t="shared" ref="F39:F41" si="24">E39*D39</f>
        <v>3000000</v>
      </c>
      <c r="G39" s="67">
        <f t="shared" ref="G39:G41" si="25">D39-F39</f>
        <v>7000000</v>
      </c>
      <c r="H39" s="69">
        <f t="shared" ref="H39:H41" si="26">MAX($C$5,$C$6*SQRT(F39+$C$7*G39+$C$8*MIN(G39,$C$9)))</f>
        <v>91774179.375246927</v>
      </c>
      <c r="I39" s="76">
        <f>$H$26/H39</f>
        <v>1.7228580422595967</v>
      </c>
    </row>
    <row r="40" spans="2:11" x14ac:dyDescent="0.25">
      <c r="B40" s="82"/>
      <c r="C40" s="56">
        <f t="shared" si="4"/>
        <v>26</v>
      </c>
      <c r="D40" s="57">
        <v>10000000</v>
      </c>
      <c r="E40" s="58">
        <v>0.5</v>
      </c>
      <c r="F40" s="57">
        <f t="shared" si="24"/>
        <v>5000000</v>
      </c>
      <c r="G40" s="57">
        <f t="shared" si="25"/>
        <v>5000000</v>
      </c>
      <c r="H40" s="59">
        <f t="shared" si="26"/>
        <v>114771512.14478269</v>
      </c>
      <c r="I40" s="60">
        <f t="shared" ref="I40:I41" si="27">$H$26/H40</f>
        <v>1.3776404967894862</v>
      </c>
    </row>
    <row r="41" spans="2:11" ht="15.75" thickBot="1" x14ac:dyDescent="0.3">
      <c r="B41" s="83"/>
      <c r="C41" s="71">
        <f>C40+1</f>
        <v>27</v>
      </c>
      <c r="D41" s="72">
        <v>10000000</v>
      </c>
      <c r="E41" s="73">
        <v>0.8</v>
      </c>
      <c r="F41" s="72">
        <f t="shared" si="24"/>
        <v>8000000</v>
      </c>
      <c r="G41" s="72">
        <f t="shared" si="25"/>
        <v>2000000</v>
      </c>
      <c r="H41" s="74">
        <f t="shared" si="26"/>
        <v>142469294.93754086</v>
      </c>
      <c r="I41" s="75">
        <f t="shared" si="27"/>
        <v>1.1098102442195477</v>
      </c>
    </row>
    <row r="43" spans="2:11" x14ac:dyDescent="0.25">
      <c r="B43" s="15" t="s">
        <v>14</v>
      </c>
      <c r="C43" s="16"/>
      <c r="D43" s="16"/>
      <c r="E43" s="16"/>
      <c r="F43" s="16"/>
      <c r="G43" s="16"/>
      <c r="H43" s="16"/>
      <c r="I43" s="16"/>
      <c r="J43" s="16"/>
      <c r="K43" s="17"/>
    </row>
    <row r="44" spans="2:11" x14ac:dyDescent="0.25">
      <c r="B44" s="30" t="s">
        <v>20</v>
      </c>
      <c r="C44" s="19"/>
      <c r="D44" s="19"/>
      <c r="E44" s="19"/>
      <c r="F44" s="19"/>
      <c r="G44" s="19"/>
      <c r="H44" s="19"/>
      <c r="I44" s="19"/>
      <c r="J44" s="19"/>
      <c r="K44" s="20"/>
    </row>
    <row r="45" spans="2:11" x14ac:dyDescent="0.25">
      <c r="B45" s="30"/>
      <c r="C45" s="19"/>
      <c r="D45" s="19"/>
      <c r="E45" s="19"/>
      <c r="F45" s="19"/>
      <c r="G45" s="19"/>
      <c r="H45" s="19"/>
      <c r="I45" s="19"/>
      <c r="J45" s="19"/>
      <c r="K45" s="20"/>
    </row>
    <row r="46" spans="2:11" x14ac:dyDescent="0.25">
      <c r="B46" s="30" t="s">
        <v>21</v>
      </c>
      <c r="C46" s="19"/>
      <c r="D46" s="19"/>
      <c r="E46" s="19"/>
      <c r="F46" s="19"/>
      <c r="G46" s="19"/>
      <c r="H46" s="19"/>
      <c r="I46" s="19"/>
      <c r="J46" s="19"/>
      <c r="K46" s="20"/>
    </row>
    <row r="47" spans="2:11" x14ac:dyDescent="0.25">
      <c r="B47" s="18" t="s">
        <v>22</v>
      </c>
      <c r="C47" s="19"/>
      <c r="D47" s="19"/>
      <c r="E47" s="19"/>
      <c r="F47" s="19"/>
      <c r="G47" s="19"/>
      <c r="H47" s="19"/>
      <c r="I47" s="19"/>
      <c r="J47" s="19"/>
      <c r="K47" s="20"/>
    </row>
    <row r="48" spans="2:11" x14ac:dyDescent="0.25">
      <c r="B48" s="18"/>
      <c r="C48" s="19"/>
      <c r="D48" s="19"/>
      <c r="E48" s="19"/>
      <c r="F48" s="19"/>
      <c r="G48" s="19"/>
      <c r="H48" s="19"/>
      <c r="I48" s="19"/>
      <c r="J48" s="19"/>
      <c r="K48" s="20"/>
    </row>
    <row r="49" spans="2:11" x14ac:dyDescent="0.25">
      <c r="B49" s="18" t="s">
        <v>24</v>
      </c>
      <c r="C49" s="19"/>
      <c r="D49" s="19"/>
      <c r="E49" s="19"/>
      <c r="F49" s="19"/>
      <c r="G49" s="19"/>
      <c r="H49" s="19"/>
      <c r="I49" s="19"/>
      <c r="J49" s="19"/>
      <c r="K49" s="20"/>
    </row>
    <row r="50" spans="2:11" x14ac:dyDescent="0.25">
      <c r="B50" s="18"/>
      <c r="C50" s="19"/>
      <c r="D50" s="19"/>
      <c r="E50" s="19"/>
      <c r="F50" s="19"/>
      <c r="G50" s="19"/>
      <c r="H50" s="19"/>
      <c r="I50" s="19"/>
      <c r="J50" s="19"/>
      <c r="K50" s="20"/>
    </row>
    <row r="51" spans="2:11" x14ac:dyDescent="0.25">
      <c r="B51" s="18" t="s">
        <v>25</v>
      </c>
      <c r="C51" s="19"/>
      <c r="D51" s="19"/>
      <c r="E51" s="19"/>
      <c r="F51" s="19"/>
      <c r="G51" s="19"/>
      <c r="H51" s="19"/>
      <c r="I51" s="19"/>
      <c r="J51" s="19"/>
      <c r="K51" s="20"/>
    </row>
    <row r="52" spans="2:11" x14ac:dyDescent="0.25">
      <c r="B52" s="21"/>
      <c r="C52" s="22"/>
      <c r="D52" s="22"/>
      <c r="E52" s="22"/>
      <c r="F52" s="22"/>
      <c r="G52" s="22"/>
      <c r="H52" s="22"/>
      <c r="I52" s="22"/>
      <c r="J52" s="22"/>
      <c r="K52" s="23"/>
    </row>
    <row r="54" spans="2:11" x14ac:dyDescent="0.25">
      <c r="B54"/>
    </row>
    <row r="55" spans="2:11" x14ac:dyDescent="0.25">
      <c r="B55"/>
    </row>
    <row r="56" spans="2:11" x14ac:dyDescent="0.25">
      <c r="B56"/>
    </row>
    <row r="57" spans="2:11" x14ac:dyDescent="0.25">
      <c r="B57"/>
    </row>
  </sheetData>
  <mergeCells count="4">
    <mergeCell ref="B15:B20"/>
    <mergeCell ref="B21:B26"/>
    <mergeCell ref="B27:B41"/>
    <mergeCell ref="B2:W2"/>
  </mergeCells>
  <pageMargins left="0.7" right="0.7" top="0.75" bottom="0.75" header="0.3" footer="0.3"/>
  <pageSetup paperSize="9" scale="2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1"/>
  <sheetViews>
    <sheetView showGridLines="0" zoomScaleNormal="100" workbookViewId="0"/>
  </sheetViews>
  <sheetFormatPr defaultColWidth="11.42578125" defaultRowHeight="15" x14ac:dyDescent="0.25"/>
  <sheetData>
    <row r="2" spans="2:16" x14ac:dyDescent="0.25">
      <c r="B2" s="15" t="s">
        <v>14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</row>
    <row r="3" spans="2:16" x14ac:dyDescent="0.25">
      <c r="B3" s="30" t="s">
        <v>20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4" spans="2:16" x14ac:dyDescent="0.25">
      <c r="B4" s="30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0"/>
    </row>
    <row r="5" spans="2:16" x14ac:dyDescent="0.25">
      <c r="B5" s="30" t="s">
        <v>21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0"/>
    </row>
    <row r="6" spans="2:16" x14ac:dyDescent="0.25">
      <c r="B6" s="18" t="s">
        <v>22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20"/>
    </row>
    <row r="7" spans="2:16" x14ac:dyDescent="0.25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</row>
    <row r="8" spans="2:16" x14ac:dyDescent="0.25">
      <c r="B8" s="18" t="s">
        <v>24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0"/>
    </row>
    <row r="9" spans="2:16" x14ac:dyDescent="0.2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</row>
    <row r="10" spans="2:16" x14ac:dyDescent="0.25">
      <c r="B10" s="18" t="s">
        <v>25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0"/>
    </row>
    <row r="11" spans="2:16" x14ac:dyDescent="0.25"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3"/>
    </row>
  </sheetData>
  <pageMargins left="0.7" right="0.7" top="0.75" bottom="0.75" header="0.3" footer="0.3"/>
  <pageSetup paperSize="9"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D0EB97D5A8D14ABF6FE39E404530FC" ma:contentTypeVersion="14" ma:contentTypeDescription="Create a new document." ma:contentTypeScope="" ma:versionID="9eb994618b38e5fa687023570685f309">
  <xsd:schema xmlns:xsd="http://www.w3.org/2001/XMLSchema" xmlns:xs="http://www.w3.org/2001/XMLSchema" xmlns:p="http://schemas.microsoft.com/office/2006/metadata/properties" xmlns:ns2="d113e6c9-68c2-4198-bb3a-f8ecf571e120" xmlns:ns3="7adb48b6-3973-4eaa-90bf-52485ba4b57c" xmlns:ns4="http://schemas.microsoft.com/sharepoint/v3/fields" xmlns:ns5="31b12445-84a1-4e51-bd89-9e4b058729bc" targetNamespace="http://schemas.microsoft.com/office/2006/metadata/properties" ma:root="true" ma:fieldsID="8a3272690ede216e626d535d04b54b99" ns2:_="" ns3:_="" ns4:_="" ns5:_="">
    <xsd:import namespace="d113e6c9-68c2-4198-bb3a-f8ecf571e120"/>
    <xsd:import namespace="7adb48b6-3973-4eaa-90bf-52485ba4b57c"/>
    <xsd:import namespace="http://schemas.microsoft.com/sharepoint/v3/fields"/>
    <xsd:import namespace="31b12445-84a1-4e51-bd89-9e4b058729bc"/>
    <xsd:element name="properties">
      <xsd:complexType>
        <xsd:sequence>
          <xsd:element name="documentManagement">
            <xsd:complexType>
              <xsd:all>
                <xsd:element ref="ns2:Document_x0020_Date" minOccurs="0"/>
                <xsd:element ref="ns2:Reference" minOccurs="0"/>
                <xsd:element ref="ns3:Linked_x0020_files" minOccurs="0"/>
                <xsd:element ref="ns2:Type_x0020_of_x0020_document" minOccurs="0"/>
                <xsd:element ref="ns2:Type_x0020_of_x0020_memo" minOccurs="0"/>
                <xsd:element ref="ns4:_Source" minOccurs="0"/>
                <xsd:element ref="ns2:Meeting_x0020_Date" minOccurs="0"/>
                <xsd:element ref="ns2:Starttime" minOccurs="0"/>
                <xsd:element ref="ns2:Endtime" minOccurs="0"/>
                <xsd:element ref="ns5:MigrationSource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3e6c9-68c2-4198-bb3a-f8ecf571e120" elementFormDefault="qualified">
    <xsd:import namespace="http://schemas.microsoft.com/office/2006/documentManagement/types"/>
    <xsd:import namespace="http://schemas.microsoft.com/office/infopath/2007/PartnerControls"/>
    <xsd:element name="Document_x0020_Date" ma:index="8" nillable="true" ma:displayName="Document Date" ma:internalName="Document_x0020_Date">
      <xsd:simpleType>
        <xsd:restriction base="dms:Text">
          <xsd:maxLength value="255"/>
        </xsd:restriction>
      </xsd:simpleType>
    </xsd:element>
    <xsd:element name="Reference" ma:index="9" nillable="true" ma:displayName="Reference" ma:internalName="Reference">
      <xsd:simpleType>
        <xsd:restriction base="dms:Text">
          <xsd:maxLength value="255"/>
        </xsd:restriction>
      </xsd:simpleType>
    </xsd:element>
    <xsd:element name="Type_x0020_of_x0020_document" ma:index="11" nillable="true" ma:displayName="Type of document" ma:format="Dropdown" ma:internalName="Type_x0020_of_x0020_document">
      <xsd:simpleType>
        <xsd:restriction base="dms:Choice">
          <xsd:enumeration value="Memo"/>
          <xsd:enumeration value="Blank document"/>
          <xsd:enumeration value="Agenda"/>
          <xsd:enumeration value="News Flash"/>
          <xsd:enumeration value="Participants List"/>
          <xsd:enumeration value="Press Release"/>
          <xsd:enumeration value="Fax Cover"/>
          <xsd:enumeration value="Letter"/>
          <xsd:enumeration value="Background note"/>
          <xsd:enumeration value="Meeting Conclusions"/>
          <xsd:enumeration value="Position Paper"/>
          <xsd:enumeration value="PowerPoint template"/>
          <xsd:enumeration value="External document"/>
          <xsd:enumeration value="Briefing Note"/>
          <xsd:enumeration value="Working Document"/>
          <xsd:enumeration value="Presentation"/>
          <xsd:enumeration value="Action Points"/>
          <xsd:enumeration value="RAB Agenda"/>
          <xsd:enumeration value="RAB Letter"/>
          <xsd:enumeration value="RAB Letter with CEOs"/>
          <xsd:enumeration value="RAB Blank document"/>
          <xsd:enumeration value="RAB Background note"/>
          <xsd:enumeration value="RAB Meeting conclusions"/>
        </xsd:restriction>
      </xsd:simpleType>
    </xsd:element>
    <xsd:element name="Type_x0020_of_x0020_memo" ma:index="12" nillable="true" ma:displayName="Type of memo" ma:format="Dropdown" ma:internalName="Type_x0020_of_x0020_memo">
      <xsd:simpleType>
        <xsd:restriction base="dms:Choice">
          <xsd:enumeration value="information"/>
          <xsd:enumeration value="action"/>
        </xsd:restriction>
      </xsd:simpleType>
    </xsd:element>
    <xsd:element name="Meeting_x0020_Date" ma:index="14" nillable="true" ma:displayName="Meeting Date" ma:format="DateOnly" ma:internalName="Meeting_x0020_Date">
      <xsd:simpleType>
        <xsd:restriction base="dms:DateTime"/>
      </xsd:simpleType>
    </xsd:element>
    <xsd:element name="Starttime" ma:index="15" nillable="true" ma:displayName="Starttime" ma:internalName="Starttime">
      <xsd:simpleType>
        <xsd:restriction base="dms:Text">
          <xsd:maxLength value="255"/>
        </xsd:restriction>
      </xsd:simpleType>
    </xsd:element>
    <xsd:element name="Endtime" ma:index="16" nillable="true" ma:displayName="Endtime" ma:internalName="Endtim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b48b6-3973-4eaa-90bf-52485ba4b57c" elementFormDefault="qualified">
    <xsd:import namespace="http://schemas.microsoft.com/office/2006/documentManagement/types"/>
    <xsd:import namespace="http://schemas.microsoft.com/office/infopath/2007/PartnerControls"/>
    <xsd:element name="Linked_x0020_files" ma:index="10" nillable="true" ma:displayName="Linked files" ma:internalName="Linked_x0020_file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13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b12445-84a1-4e51-bd89-9e4b058729bc" elementFormDefault="qualified">
    <xsd:import namespace="http://schemas.microsoft.com/office/2006/documentManagement/types"/>
    <xsd:import namespace="http://schemas.microsoft.com/office/infopath/2007/PartnerControls"/>
    <xsd:element name="MigrationSourceURL" ma:index="17" nillable="true" ma:displayName="MigrationSourceURL" ma:internalName="MigrationSourceURL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Meeting_x0020_Date xmlns="d113e6c9-68c2-4198-bb3a-f8ecf571e120" xsi:nil="true"/>
    <Starttime xmlns="d113e6c9-68c2-4198-bb3a-f8ecf571e120" xsi:nil="true"/>
    <MigrationSourceURL xmlns="31b12445-84a1-4e51-bd89-9e4b058729bc" xsi:nil="true"/>
    <Endtime xmlns="d113e6c9-68c2-4198-bb3a-f8ecf571e120" xsi:nil="true"/>
    <Document_x0020_Date xmlns="d113e6c9-68c2-4198-bb3a-f8ecf571e120" xsi:nil="true"/>
    <Type_x0020_of_x0020_document xmlns="d113e6c9-68c2-4198-bb3a-f8ecf571e120" xsi:nil="true"/>
    <Type_x0020_of_x0020_memo xmlns="d113e6c9-68c2-4198-bb3a-f8ecf571e120" xsi:nil="true"/>
    <Linked_x0020_files xmlns="7adb48b6-3973-4eaa-90bf-52485ba4b57c" xsi:nil="true"/>
    <Reference xmlns="d113e6c9-68c2-4198-bb3a-f8ecf571e120" xsi:nil="true"/>
  </documentManagement>
</p:properties>
</file>

<file path=customXml/itemProps1.xml><?xml version="1.0" encoding="utf-8"?>
<ds:datastoreItem xmlns:ds="http://schemas.openxmlformats.org/officeDocument/2006/customXml" ds:itemID="{8E2A896F-3FCA-4A7D-A550-957C5F17C77A}"/>
</file>

<file path=customXml/itemProps2.xml><?xml version="1.0" encoding="utf-8"?>
<ds:datastoreItem xmlns:ds="http://schemas.openxmlformats.org/officeDocument/2006/customXml" ds:itemID="{05D34B85-D9A7-4D56-871F-03BFAC4DEB87}"/>
</file>

<file path=customXml/itemProps3.xml><?xml version="1.0" encoding="utf-8"?>
<ds:datastoreItem xmlns:ds="http://schemas.openxmlformats.org/officeDocument/2006/customXml" ds:itemID="{E8D97B3B-2824-4EA9-939F-914A97B9D1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1_Delegated acts</vt:lpstr>
      <vt:lpstr>2_Simulation with current Form.</vt:lpstr>
      <vt:lpstr>3_Conclusion</vt:lpstr>
      <vt:lpstr>'1_Delegated acts'!Print_Area</vt:lpstr>
      <vt:lpstr>'2_Simulation with current Form.'!Print_Area</vt:lpstr>
      <vt:lpstr>'3_Conclusion'!Print_Area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Item_4_SCR MTPL Sensitivity Analysis</dc:title>
  <dc:creator>Roy Nitze</dc:creator>
  <cp:lastModifiedBy>Roy Nitze</cp:lastModifiedBy>
  <dcterms:created xsi:type="dcterms:W3CDTF">2017-07-12T13:06:10Z</dcterms:created>
  <dcterms:modified xsi:type="dcterms:W3CDTF">2017-08-18T15:28:32Z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-1601494771</vt:i4>
  </property>
  <property fmtid="{D5CDD505-2E9C-101B-9397-08002B2CF9AE}" pid="3" name="_NewReviewCycle">
    <vt:lpwstr/>
  </property>
  <property fmtid="{D5CDD505-2E9C-101B-9397-08002B2CF9AE}" pid="4" name="_EmailSubject">
    <vt:lpwstr>To CAT WS: 2nd set of documents for 24-25 Aug 2017 4th physical meeting</vt:lpwstr>
  </property>
  <property fmtid="{D5CDD505-2E9C-101B-9397-08002B2CF9AE}" pid="5" name="_AuthorEmail">
    <vt:lpwstr>Roy.Nitze@eiopa.europa.eu</vt:lpwstr>
  </property>
  <property fmtid="{D5CDD505-2E9C-101B-9397-08002B2CF9AE}" pid="6" name="_AuthorEmailDisplayName">
    <vt:lpwstr>Roy Nitze</vt:lpwstr>
  </property>
  <property fmtid="{D5CDD505-2E9C-101B-9397-08002B2CF9AE}" pid="7" name="ContentTypeId">
    <vt:lpwstr>0x01010036D0EB97D5A8D14ABF6FE39E404530FC</vt:lpwstr>
  </property>
</Properties>
</file>