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chnicek\Desktop\docasne\"/>
    </mc:Choice>
  </mc:AlternateContent>
  <xr:revisionPtr revIDLastSave="0" documentId="8_{03412FBE-7E2B-449B-B066-0D0E2C3BE702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Participant information" sheetId="16" r:id="rId1"/>
    <sheet name="Standardised model reporting" sheetId="1" r:id="rId2"/>
    <sheet name="Internal model reporting" sheetId="8" r:id="rId3"/>
    <sheet name="Company - group profile" sheetId="12" r:id="rId4"/>
    <sheet name="Correlation matrices" sheetId="11" r:id="rId5"/>
    <sheet name="Validation checks" sheetId="10" r:id="rId6"/>
    <sheet name="Standardised risks" sheetId="15" r:id="rId7"/>
    <sheet name="Lists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0" l="1"/>
  <c r="N23" i="10"/>
  <c r="M23" i="10"/>
  <c r="L23" i="10"/>
  <c r="K23" i="10"/>
  <c r="O22" i="10"/>
  <c r="N22" i="10"/>
  <c r="M22" i="10"/>
  <c r="L22" i="10"/>
  <c r="K22" i="10"/>
  <c r="O21" i="10"/>
  <c r="N21" i="10"/>
  <c r="M21" i="10"/>
  <c r="L21" i="10"/>
  <c r="K21" i="10"/>
  <c r="O20" i="10"/>
  <c r="N20" i="10"/>
  <c r="M20" i="10"/>
  <c r="L20" i="10"/>
  <c r="K20" i="10"/>
  <c r="O19" i="10"/>
  <c r="N19" i="10"/>
  <c r="M19" i="10"/>
  <c r="L19" i="10"/>
  <c r="K19" i="10"/>
  <c r="O18" i="10"/>
  <c r="N18" i="10"/>
  <c r="M18" i="10"/>
  <c r="L18" i="10"/>
  <c r="K18" i="10"/>
  <c r="O17" i="10"/>
  <c r="N17" i="10"/>
  <c r="M17" i="10"/>
  <c r="L17" i="10"/>
  <c r="K17" i="10"/>
  <c r="O16" i="10"/>
  <c r="N16" i="10"/>
  <c r="M16" i="10"/>
  <c r="L16" i="10"/>
  <c r="K16" i="10"/>
  <c r="O15" i="10"/>
  <c r="N15" i="10"/>
  <c r="M15" i="10"/>
  <c r="L15" i="10"/>
  <c r="K15" i="10"/>
  <c r="O14" i="10"/>
  <c r="N14" i="10"/>
  <c r="M14" i="10"/>
  <c r="L14" i="10"/>
  <c r="K14" i="10"/>
  <c r="O13" i="10"/>
  <c r="N13" i="10"/>
  <c r="M13" i="10"/>
  <c r="L13" i="10"/>
  <c r="K13" i="10"/>
  <c r="O12" i="10"/>
  <c r="N12" i="10"/>
  <c r="M12" i="10"/>
  <c r="L12" i="10"/>
  <c r="K12" i="10"/>
  <c r="O11" i="10"/>
  <c r="N11" i="10"/>
  <c r="M11" i="10"/>
  <c r="L11" i="10"/>
  <c r="K11" i="10"/>
  <c r="O10" i="10"/>
  <c r="N10" i="10"/>
  <c r="M10" i="10"/>
  <c r="L10" i="10"/>
  <c r="K10" i="10"/>
  <c r="K9" i="10"/>
  <c r="O9" i="10"/>
  <c r="F23" i="10" l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 l="1"/>
  <c r="L25" i="1"/>
  <c r="L24" i="1"/>
  <c r="L23" i="1"/>
  <c r="L22" i="1"/>
  <c r="L21" i="1"/>
  <c r="L19" i="1"/>
  <c r="L18" i="1"/>
  <c r="L17" i="1"/>
  <c r="L16" i="1"/>
  <c r="L15" i="1"/>
  <c r="L13" i="1"/>
  <c r="L12" i="1"/>
  <c r="L11" i="1"/>
  <c r="L10" i="1"/>
  <c r="L20" i="1"/>
  <c r="L14" i="1"/>
  <c r="O7" i="10"/>
  <c r="P7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G9" i="10" l="1"/>
  <c r="I9" i="10"/>
  <c r="J9" i="10"/>
  <c r="L9" i="10"/>
  <c r="M9" i="10"/>
  <c r="N9" i="10"/>
  <c r="G10" i="10"/>
  <c r="I10" i="10"/>
  <c r="J10" i="10"/>
  <c r="G11" i="10"/>
  <c r="I11" i="10"/>
  <c r="J11" i="10"/>
  <c r="G12" i="10"/>
  <c r="I12" i="10"/>
  <c r="J12" i="10"/>
  <c r="G13" i="10"/>
  <c r="I13" i="10"/>
  <c r="J13" i="10"/>
  <c r="G14" i="10"/>
  <c r="I14" i="10"/>
  <c r="J14" i="10"/>
  <c r="G15" i="10"/>
  <c r="I15" i="10"/>
  <c r="J15" i="10"/>
  <c r="G16" i="10"/>
  <c r="I16" i="10"/>
  <c r="J16" i="10"/>
  <c r="G17" i="10"/>
  <c r="I17" i="10"/>
  <c r="J17" i="10"/>
  <c r="G18" i="10"/>
  <c r="I18" i="10"/>
  <c r="J18" i="10"/>
  <c r="G19" i="10"/>
  <c r="I19" i="10"/>
  <c r="J19" i="10"/>
  <c r="G20" i="10"/>
  <c r="I20" i="10"/>
  <c r="J20" i="10"/>
  <c r="G21" i="10"/>
  <c r="I21" i="10"/>
  <c r="J21" i="10"/>
  <c r="G22" i="10"/>
  <c r="I22" i="10"/>
  <c r="J22" i="10"/>
  <c r="G23" i="10"/>
  <c r="I23" i="10"/>
  <c r="J23" i="10"/>
  <c r="G7" i="10" l="1"/>
  <c r="N7" i="10"/>
  <c r="J7" i="10"/>
  <c r="F7" i="10"/>
  <c r="M7" i="10"/>
  <c r="I7" i="10"/>
  <c r="K7" i="10"/>
  <c r="L7" i="10"/>
  <c r="H7" i="10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H26" i="1"/>
  <c r="H24" i="1"/>
  <c r="H21" i="1"/>
  <c r="H20" i="1"/>
  <c r="H15" i="1"/>
  <c r="H14" i="1"/>
  <c r="H25" i="1"/>
  <c r="H23" i="1"/>
  <c r="H22" i="1"/>
  <c r="H19" i="1"/>
  <c r="H18" i="1"/>
  <c r="H17" i="1"/>
  <c r="H16" i="1"/>
  <c r="H13" i="1"/>
  <c r="H12" i="1"/>
  <c r="H11" i="1"/>
  <c r="H10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I12" i="1"/>
  <c r="I11" i="1"/>
  <c r="I10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D42" i="1"/>
  <c r="E23" i="10" s="1"/>
  <c r="D41" i="1"/>
  <c r="E22" i="10" s="1"/>
  <c r="D40" i="1"/>
  <c r="E21" i="10" s="1"/>
  <c r="D39" i="1"/>
  <c r="E20" i="10" s="1"/>
  <c r="D38" i="1"/>
  <c r="E19" i="10" s="1"/>
  <c r="D30" i="1"/>
  <c r="E11" i="10" s="1"/>
  <c r="D34" i="1"/>
  <c r="E15" i="10" s="1"/>
  <c r="D29" i="1"/>
  <c r="E10" i="10" s="1"/>
  <c r="D33" i="1"/>
  <c r="E14" i="10" s="1"/>
  <c r="D37" i="1"/>
  <c r="E18" i="10" s="1"/>
  <c r="D32" i="1"/>
  <c r="E13" i="10" s="1"/>
  <c r="D36" i="1"/>
  <c r="E17" i="10" s="1"/>
  <c r="D28" i="1"/>
  <c r="D31" i="1"/>
  <c r="E12" i="10" s="1"/>
  <c r="D35" i="1"/>
  <c r="E16" i="10" s="1"/>
  <c r="E9" i="10" l="1"/>
  <c r="D25" i="1"/>
  <c r="D21" i="1"/>
  <c r="D17" i="1"/>
  <c r="D13" i="1"/>
  <c r="D20" i="1"/>
  <c r="D12" i="1"/>
  <c r="D23" i="1"/>
  <c r="D15" i="1"/>
  <c r="D26" i="1"/>
  <c r="D22" i="1"/>
  <c r="D14" i="1"/>
  <c r="D24" i="1"/>
  <c r="D16" i="1"/>
  <c r="D19" i="1"/>
  <c r="D11" i="1"/>
  <c r="D18" i="1"/>
  <c r="D10" i="1"/>
  <c r="D17" i="10"/>
  <c r="D10" i="10"/>
  <c r="D20" i="10"/>
  <c r="D16" i="10"/>
  <c r="D13" i="10"/>
  <c r="D15" i="10"/>
  <c r="D21" i="10"/>
  <c r="D12" i="10"/>
  <c r="D18" i="10"/>
  <c r="D11" i="10"/>
  <c r="D22" i="10"/>
  <c r="D9" i="10"/>
  <c r="D14" i="10"/>
  <c r="D19" i="10"/>
  <c r="D23" i="10"/>
  <c r="E7" i="10" l="1"/>
  <c r="D7" i="10"/>
</calcChain>
</file>

<file path=xl/sharedStrings.xml><?xml version="1.0" encoding="utf-8"?>
<sst xmlns="http://schemas.openxmlformats.org/spreadsheetml/2006/main" count="422" uniqueCount="225">
  <si>
    <t>EV</t>
  </si>
  <si>
    <t>Q0005</t>
  </si>
  <si>
    <t>mVaR</t>
  </si>
  <si>
    <t>Total</t>
  </si>
  <si>
    <t>Market risk</t>
  </si>
  <si>
    <t>…</t>
  </si>
  <si>
    <t>0.5% quantile of the distribution</t>
  </si>
  <si>
    <t>Column number:</t>
  </si>
  <si>
    <t>Top level risk</t>
  </si>
  <si>
    <t>Market</t>
  </si>
  <si>
    <t>Life</t>
  </si>
  <si>
    <t>Non Life</t>
  </si>
  <si>
    <t>Health</t>
  </si>
  <si>
    <t>Operational</t>
  </si>
  <si>
    <r>
      <rPr>
        <b/>
        <i/>
        <u/>
        <sz val="10"/>
        <color theme="0"/>
        <rFont val="Arial"/>
        <family val="2"/>
      </rPr>
      <t>Modelled Value-at-Risk (VaR)</t>
    </r>
    <r>
      <rPr>
        <b/>
        <i/>
        <sz val="10"/>
        <color theme="0"/>
        <rFont val="Arial"/>
        <family val="2"/>
      </rPr>
      <t xml:space="preserve"> in local currency</t>
    </r>
  </si>
  <si>
    <t>Credit</t>
  </si>
  <si>
    <r>
      <t xml:space="preserve"> Value of the financial position in a </t>
    </r>
    <r>
      <rPr>
        <b/>
        <i/>
        <u/>
        <sz val="10"/>
        <color theme="0"/>
        <rFont val="Arial"/>
        <family val="2"/>
      </rPr>
      <t>(predefined) percentile</t>
    </r>
    <r>
      <rPr>
        <b/>
        <i/>
        <sz val="10"/>
        <color theme="0"/>
        <rFont val="Arial"/>
        <family val="2"/>
      </rPr>
      <t xml:space="preserve"> on the distribution </t>
    </r>
  </si>
  <si>
    <t>QP0001</t>
  </si>
  <si>
    <t>QP0003</t>
  </si>
  <si>
    <t>QP0005</t>
  </si>
  <si>
    <t>QP0010</t>
  </si>
  <si>
    <t>QP0025</t>
  </si>
  <si>
    <t>QP0050</t>
  </si>
  <si>
    <t>QP0100</t>
  </si>
  <si>
    <t>QP0250</t>
  </si>
  <si>
    <t>QP0500</t>
  </si>
  <si>
    <t>QP0750</t>
  </si>
  <si>
    <t>QP0900</t>
  </si>
  <si>
    <t>QP0950</t>
  </si>
  <si>
    <t>QP0975</t>
  </si>
  <si>
    <t>QP0990</t>
  </si>
  <si>
    <t>QP0995</t>
  </si>
  <si>
    <t>QP0997</t>
  </si>
  <si>
    <t>QP0999</t>
  </si>
  <si>
    <r>
      <t xml:space="preserve"> Value of the financial position under a </t>
    </r>
    <r>
      <rPr>
        <b/>
        <i/>
        <u/>
        <sz val="10"/>
        <color theme="0"/>
        <rFont val="Arial"/>
        <family val="2"/>
      </rPr>
      <t>Monte Carlo scenario</t>
    </r>
    <r>
      <rPr>
        <b/>
        <i/>
        <sz val="10"/>
        <color theme="0"/>
        <rFont val="Arial"/>
        <family val="2"/>
      </rPr>
      <t xml:space="preserve"> of the marginal distribution</t>
    </r>
  </si>
  <si>
    <t>Cross-Terms</t>
  </si>
  <si>
    <t>Credit spread risk financial instruments included in credit risk</t>
  </si>
  <si>
    <t>Migration &amp; Default risk financial instruments included in market risk</t>
  </si>
  <si>
    <t>Credit risk</t>
  </si>
  <si>
    <t>Inflation risk
included in market risk</t>
  </si>
  <si>
    <t>Inflation risk Health
included in market risk</t>
  </si>
  <si>
    <t>Pension risk</t>
  </si>
  <si>
    <t>Other Non-Life Underwriting risks</t>
  </si>
  <si>
    <t>Other Health Underwriting risks</t>
  </si>
  <si>
    <t>Other Operational risks</t>
  </si>
  <si>
    <t>Other inflation risks
included in market risk</t>
  </si>
  <si>
    <t>Premium risk
Credit &amp; Suretyship
included in Credit risk</t>
  </si>
  <si>
    <t>Mapping Standardised model reporting</t>
  </si>
  <si>
    <t>Subtotal</t>
  </si>
  <si>
    <t>Other market risks including cross-terms</t>
  </si>
  <si>
    <t>FX risk Credit risk
included in Credit risk</t>
  </si>
  <si>
    <t>Other Credit risks
including cross-terms</t>
  </si>
  <si>
    <t>Life Underwriting risks Non-Life annuities
included in Life Underwriting risk</t>
  </si>
  <si>
    <t>Life Underwriting risks Health Liabilities
included in Life Underwriting risk</t>
  </si>
  <si>
    <t>FX risk Life
included in Life Underwriting risk</t>
  </si>
  <si>
    <t>Other Life
Underwriting risks
including cross-terms</t>
  </si>
  <si>
    <t>FX risk Non-Life
included in Non-Life Underwriting risk</t>
  </si>
  <si>
    <t>FX risk Health
included in Health Underwriting risk</t>
  </si>
  <si>
    <t>Operational
including group risks</t>
  </si>
  <si>
    <t>FX risk Operational risk
included in Operational risk</t>
  </si>
  <si>
    <t>Difference between two market risk runs with stochastic and fixed rating migrations on a sim by sim basis</t>
  </si>
  <si>
    <t>Deduced from specific loss proxy function (for technical provisions Life net of reinsurance)</t>
  </si>
  <si>
    <t>Deduced from specific loss proxy function (for technical provisions Non-Life net of reinsurance)</t>
  </si>
  <si>
    <t>Deduced from specific loss proxy function (for technical provisions Health net of reinsurance)</t>
  </si>
  <si>
    <t>Deduced from specific loss proxy function (for all other balance sheet positions)</t>
  </si>
  <si>
    <t xml:space="preserve">Deduced from specific loss proxy function </t>
  </si>
  <si>
    <t>Difference between two credit risk runs with stochastic and fixed credit spreads on a sim by sim basis</t>
  </si>
  <si>
    <t>Difference between two credit risk runs with stochastic and fixed FX rates on a sim by sim basis</t>
  </si>
  <si>
    <t>Difference between two business risk runs with stochastic and fixed FX rates on a sim by sim basis</t>
  </si>
  <si>
    <t>Difference between two Life risk runs with stochastic and fixed FX rates on a sim by sim basis</t>
  </si>
  <si>
    <t>Difference between two Non-Life risk runs with stochastic and fixed FX rates on a sim by sim basis</t>
  </si>
  <si>
    <t>Difference between two Health risk runs with stochastic and fixed FX rates on a sim by sim basis</t>
  </si>
  <si>
    <t>Difference between two Operational risk runs with stochastic and fixed FX rates on a sim by sim basis</t>
  </si>
  <si>
    <t>Typically Health NSLT and Health CAT risks</t>
  </si>
  <si>
    <t>Typically Health SLT risks</t>
  </si>
  <si>
    <t>Comment</t>
  </si>
  <si>
    <t>Check total: Standard vs. Internal</t>
  </si>
  <si>
    <t>Check Standardised reporting: total vs. parts</t>
  </si>
  <si>
    <t>Check IM reporting: total vs parts</t>
  </si>
  <si>
    <t>Check IM market risk</t>
  </si>
  <si>
    <t>Check IM inflation risk</t>
  </si>
  <si>
    <t>Check IM credit risk</t>
  </si>
  <si>
    <t>Check IM business risk</t>
  </si>
  <si>
    <t>Check IM Life</t>
  </si>
  <si>
    <t>Check IM Non-Life</t>
  </si>
  <si>
    <t>Check IM Health</t>
  </si>
  <si>
    <t>Check IM Operational</t>
  </si>
  <si>
    <t>Check Standard reporting: Q005 consistency</t>
  </si>
  <si>
    <t>Miscellaneous (including Risk-sharing not modelled, Add-on etc.)</t>
  </si>
  <si>
    <t>Misc</t>
  </si>
  <si>
    <t>Loss Absorbing Capacity Deferred Taxes</t>
  </si>
  <si>
    <t xml:space="preserve">Tax </t>
  </si>
  <si>
    <t>Solvency Capital Requirement</t>
  </si>
  <si>
    <t>SCR</t>
  </si>
  <si>
    <t>Inflation risk Life
included in market risk
(excl. Non-Life annuities)</t>
  </si>
  <si>
    <t>Inflation risk Non-Life
included in market risk
(incl. Non-Life annuities)</t>
  </si>
  <si>
    <t>Other risks</t>
  </si>
  <si>
    <t>Liquidity risk
(if modelled)</t>
  </si>
  <si>
    <t>Pension risk
(if modelled seperately)</t>
  </si>
  <si>
    <t>Other</t>
  </si>
  <si>
    <t>Check IM Other</t>
  </si>
  <si>
    <t>Business</t>
  </si>
  <si>
    <r>
      <rPr>
        <b/>
        <i/>
        <u/>
        <sz val="10"/>
        <color theme="0"/>
        <rFont val="Arial"/>
        <family val="2"/>
      </rPr>
      <t>Modelled Value-at-Risk (VaR)</t>
    </r>
    <r>
      <rPr>
        <b/>
        <i/>
        <sz val="10"/>
        <color theme="0"/>
        <rFont val="Arial"/>
        <family val="2"/>
      </rPr>
      <t xml:space="preserve"> Total risk in local currency</t>
    </r>
  </si>
  <si>
    <t>OtherUT</t>
  </si>
  <si>
    <t>Expected result at t=1, supposed to be the mean value of the distribution</t>
  </si>
  <si>
    <t>Center</t>
  </si>
  <si>
    <t>Is the expected profit deducted for calculating the SCR</t>
  </si>
  <si>
    <t>Internal Model reporting - Linear Output correlation matrix</t>
  </si>
  <si>
    <t>Standardised model reporting - Linear Output correlation matrix</t>
  </si>
  <si>
    <t>SCR of entities evaluated with SF</t>
  </si>
  <si>
    <t>SCR contribution from other institutions</t>
  </si>
  <si>
    <t>UTSF</t>
  </si>
  <si>
    <t>Cross-terms
(if modelled seperately)</t>
  </si>
  <si>
    <t>Life risk</t>
  </si>
  <si>
    <t>Non-Life risk</t>
  </si>
  <si>
    <t>Health risk
(if modelled seperately)</t>
  </si>
  <si>
    <t>Total Asset (before Tax)</t>
  </si>
  <si>
    <t>Total Liabilities (before Tax)</t>
  </si>
  <si>
    <t>Eligible own funds to meet solvency capital Requirement</t>
  </si>
  <si>
    <t xml:space="preserve">Total of investments </t>
  </si>
  <si>
    <t>totAsset</t>
  </si>
  <si>
    <t>totLiabilities</t>
  </si>
  <si>
    <t>eOF</t>
  </si>
  <si>
    <t>totInvestments</t>
  </si>
  <si>
    <t>GWPLife</t>
  </si>
  <si>
    <t>GWPNonLife</t>
  </si>
  <si>
    <t>Gross written premiums Life</t>
  </si>
  <si>
    <t>Gross written premiums Non-life</t>
  </si>
  <si>
    <t>Non-Life Underwriting risks Health Liabilities
included in Non-Life Underwriting risk</t>
  </si>
  <si>
    <t>Is simulation data available?</t>
  </si>
  <si>
    <t>SimData</t>
  </si>
  <si>
    <t>Yes</t>
  </si>
  <si>
    <t>No</t>
  </si>
  <si>
    <t>Expense &amp; Lapse risk
(if modelled seperately)</t>
  </si>
  <si>
    <t>Expense &amp; Lapse risk
Health</t>
  </si>
  <si>
    <t>Expense &amp; Lapse risk Life (excl. Life risks
Non-Life annuities)</t>
  </si>
  <si>
    <t>Expense &amp; Lapse risk Non-Life (incl. Life risks
Non-Life annuities)</t>
  </si>
  <si>
    <t>FX risk Expense &amp; Lapse risk included in
Expense &amp; Lapse risk</t>
  </si>
  <si>
    <t>Where are migration and default risks of financial instruments modelled?</t>
  </si>
  <si>
    <t>MigDef</t>
  </si>
  <si>
    <t>Where are credit spread risks of financial instruments modelled?</t>
  </si>
  <si>
    <t>Where are expense and lapse risks modelled?</t>
  </si>
  <si>
    <t>ExpLapse</t>
  </si>
  <si>
    <t>Spread</t>
  </si>
  <si>
    <t>Seperate Module</t>
  </si>
  <si>
    <t>Underwriting Risks</t>
  </si>
  <si>
    <t>TCIS</t>
  </si>
  <si>
    <t>Where is Premium risk for Credit and Suretyship modelled?</t>
  </si>
  <si>
    <t>Non-Life</t>
  </si>
  <si>
    <t>NL_Ann</t>
  </si>
  <si>
    <t>Where are Health risks modelled?</t>
  </si>
  <si>
    <t>Life, Non-Life and Health</t>
  </si>
  <si>
    <t>Both in Life and Non-Life</t>
  </si>
  <si>
    <t>Where are FX risks modelled?</t>
  </si>
  <si>
    <t>FX</t>
  </si>
  <si>
    <t>Market risks</t>
  </si>
  <si>
    <t>Where are underwriting risks for Non-Life Annuities modelled?</t>
  </si>
  <si>
    <t>Standardised
Cross-Terms</t>
  </si>
  <si>
    <t>Standardised
Market Risk</t>
  </si>
  <si>
    <t>Standardised
Credit Risk</t>
  </si>
  <si>
    <t>Standardised
Life Underwriting Risk</t>
  </si>
  <si>
    <t>Standardised Non-Life Underwriting Risk</t>
  </si>
  <si>
    <t>Standardised Health Underwriting Risk</t>
  </si>
  <si>
    <t>Standardised
Operational Risk</t>
  </si>
  <si>
    <t>Other Standardised Risks</t>
  </si>
  <si>
    <t>Cross-terms
top-level risks</t>
  </si>
  <si>
    <t>Credit spread risk
financial instruments</t>
  </si>
  <si>
    <t>Migration &amp; Default risk financial instruments</t>
  </si>
  <si>
    <t>Expense &amp; Lapse Life
(excl. Non-Life annuities)</t>
  </si>
  <si>
    <t>Life Underwriting risks
Non-Life annuities</t>
  </si>
  <si>
    <t>Life Underwriting risks
Health Liabilities</t>
  </si>
  <si>
    <t>Operational risk</t>
  </si>
  <si>
    <t>Internal Fraud</t>
  </si>
  <si>
    <t>Liquidity Risk</t>
  </si>
  <si>
    <t>Interest Rate</t>
  </si>
  <si>
    <t>Other Credit risks including cross-terms</t>
  </si>
  <si>
    <t>Reinsurance</t>
  </si>
  <si>
    <t>Inflation risk Life
(excl. Non-Life annuities)</t>
  </si>
  <si>
    <t>Expense &amp; Lapse Non-Life
(incl. Non-Life annuities)</t>
  </si>
  <si>
    <t>Non-Life Underwriting risks Health Liabilities</t>
  </si>
  <si>
    <t>External Fraud</t>
  </si>
  <si>
    <t>Property</t>
  </si>
  <si>
    <t>Mortgages</t>
  </si>
  <si>
    <t>Expense</t>
  </si>
  <si>
    <t>Inflation risk Non-Life
(incl. Non-Life annuities)</t>
  </si>
  <si>
    <t>Expense &amp; Lapse Health</t>
  </si>
  <si>
    <t>Employment Practices and Workplace Safety</t>
  </si>
  <si>
    <t>Equity</t>
  </si>
  <si>
    <t>Receivables</t>
  </si>
  <si>
    <t>Mortality</t>
  </si>
  <si>
    <t>Premium risk
Credit &amp; Suretyship</t>
  </si>
  <si>
    <t>Inflation risk Health</t>
  </si>
  <si>
    <t>Clients, Products, and Business Practice</t>
  </si>
  <si>
    <t>IR Implied Volatility</t>
  </si>
  <si>
    <t>Derivatives</t>
  </si>
  <si>
    <t>Pandemic</t>
  </si>
  <si>
    <t>Premium risk Other LoBs</t>
  </si>
  <si>
    <t>Health CAT</t>
  </si>
  <si>
    <t>Damage to Physical Assets</t>
  </si>
  <si>
    <t>Equity Implied Volatility</t>
  </si>
  <si>
    <t>Other credit risks</t>
  </si>
  <si>
    <t>Lapse level</t>
  </si>
  <si>
    <t>Reserve risk</t>
  </si>
  <si>
    <t>Business Disruption and Systems Failures</t>
  </si>
  <si>
    <t>Other market risks</t>
  </si>
  <si>
    <t>Cross-terms credit risks</t>
  </si>
  <si>
    <t>Mass Lapse</t>
  </si>
  <si>
    <t>NAT CAT</t>
  </si>
  <si>
    <t>Cross-terms Health</t>
  </si>
  <si>
    <t>Execution, Delivery, and Process Management</t>
  </si>
  <si>
    <t>Cross-terms market risks</t>
  </si>
  <si>
    <t>Other Life risks</t>
  </si>
  <si>
    <t>Man-Made CAT</t>
  </si>
  <si>
    <t>Group risks</t>
  </si>
  <si>
    <t>Cross-terms Life risks</t>
  </si>
  <si>
    <t>FX risk Credit risk</t>
  </si>
  <si>
    <t>Cross-terms Non-Life</t>
  </si>
  <si>
    <t>FX risk Life</t>
  </si>
  <si>
    <t>FX risk Non-Life</t>
  </si>
  <si>
    <t>FX risk Health</t>
  </si>
  <si>
    <t>FX risk Expense &amp; Lapse</t>
  </si>
  <si>
    <t>FX risk Operational risk</t>
  </si>
  <si>
    <t>Model Indicators</t>
  </si>
  <si>
    <t>If 'Other' is filled in, please describe</t>
  </si>
  <si>
    <t>Follows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</si>
</sst>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??_ ;_ @_ 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7" fillId="5" borderId="2" xfId="0" applyNumberFormat="1" applyFont="1" applyFill="1" applyBorder="1" applyAlignment="1">
      <alignment horizontal="center"/>
    </xf>
    <xf numFmtId="9" fontId="0" fillId="2" borderId="0" xfId="0" applyNumberFormat="1" applyFill="1"/>
    <xf numFmtId="0" fontId="2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4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4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27"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</dxfs>
  <tableStyles count="0" defaultTableStyle="TableStyleMedium2" defaultPivotStyle="PivotStyleLight16"/>
  <colors>
    <mruColors>
      <color rgb="FFFFABAB"/>
      <color rgb="FF5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"/>
  <sheetViews>
    <sheetView workbookViewId="0">
      <selection activeCell="B5" sqref="B5"/>
    </sheetView>
  </sheetViews>
  <sheetFormatPr defaultRowHeight="14.5" x14ac:dyDescent="0.35"/>
  <sheetData>
    <row r="4" spans="2:2" x14ac:dyDescent="0.35">
      <c r="B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3"/>
  <sheetViews>
    <sheetView tabSelected="1" topLeftCell="A13" workbookViewId="0">
      <selection activeCell="C5" sqref="C5"/>
    </sheetView>
  </sheetViews>
  <sheetFormatPr defaultColWidth="9.1796875" defaultRowHeight="14.5" x14ac:dyDescent="0.35"/>
  <cols>
    <col min="1" max="1" width="9.1796875" style="1"/>
    <col min="2" max="2" width="36.453125" style="1" customWidth="1"/>
    <col min="3" max="3" width="11.26953125" style="1" bestFit="1" customWidth="1"/>
    <col min="4" max="4" width="9.1796875" style="1"/>
    <col min="5" max="10" width="10.1796875" style="1" customWidth="1"/>
    <col min="11" max="12" width="11.54296875" style="1" bestFit="1" customWidth="1"/>
    <col min="13" max="14" width="9.1796875" style="1"/>
    <col min="15" max="15" width="11" style="1" bestFit="1" customWidth="1"/>
    <col min="16" max="20" width="9.1796875" style="1"/>
    <col min="21" max="21" width="11.54296875" style="1" bestFit="1" customWidth="1"/>
    <col min="22" max="16384" width="9.1796875" style="1"/>
  </cols>
  <sheetData>
    <row r="2" spans="2:17" x14ac:dyDescent="0.35">
      <c r="B2" s="2" t="s">
        <v>7</v>
      </c>
      <c r="C2" s="3">
        <v>0</v>
      </c>
      <c r="D2" s="3">
        <v>1</v>
      </c>
      <c r="E2" s="3">
        <v>2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9</v>
      </c>
    </row>
    <row r="3" spans="2:17" x14ac:dyDescent="0.35">
      <c r="O3" s="4"/>
      <c r="P3" s="5"/>
      <c r="Q3" s="5"/>
    </row>
    <row r="4" spans="2:17" ht="26" x14ac:dyDescent="0.35">
      <c r="B4" s="6" t="s">
        <v>8</v>
      </c>
      <c r="D4" s="7" t="s">
        <v>3</v>
      </c>
      <c r="E4" s="7" t="s">
        <v>35</v>
      </c>
      <c r="F4" s="7" t="s">
        <v>9</v>
      </c>
      <c r="G4" s="7" t="s">
        <v>15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99</v>
      </c>
    </row>
    <row r="6" spans="2:17" ht="26" x14ac:dyDescent="0.35">
      <c r="B6" s="36" t="s">
        <v>104</v>
      </c>
      <c r="C6" s="8" t="s">
        <v>0</v>
      </c>
      <c r="D6" s="9"/>
      <c r="E6" s="9"/>
      <c r="F6" s="9"/>
      <c r="G6" s="9"/>
      <c r="H6" s="9"/>
      <c r="I6" s="9"/>
      <c r="J6" s="9"/>
      <c r="K6" s="9"/>
      <c r="L6" s="9"/>
    </row>
    <row r="7" spans="2:17" x14ac:dyDescent="0.35">
      <c r="B7" s="20" t="s">
        <v>6</v>
      </c>
      <c r="C7" s="8" t="s">
        <v>1</v>
      </c>
      <c r="D7" s="9"/>
      <c r="E7" s="9"/>
      <c r="F7" s="9"/>
      <c r="G7" s="9"/>
      <c r="H7" s="9"/>
      <c r="I7" s="9"/>
      <c r="J7" s="9"/>
      <c r="K7" s="9"/>
      <c r="L7" s="9"/>
    </row>
    <row r="8" spans="2:17" ht="26" x14ac:dyDescent="0.35">
      <c r="B8" s="20" t="s">
        <v>14</v>
      </c>
      <c r="C8" s="8" t="s">
        <v>2</v>
      </c>
      <c r="D8" s="9"/>
      <c r="E8" s="9"/>
      <c r="F8" s="9"/>
      <c r="G8" s="9"/>
      <c r="H8" s="9"/>
      <c r="I8" s="9"/>
      <c r="J8" s="9"/>
      <c r="K8" s="9"/>
      <c r="L8" s="9"/>
    </row>
    <row r="10" spans="2:17" x14ac:dyDescent="0.35">
      <c r="B10" s="39" t="s">
        <v>16</v>
      </c>
      <c r="C10" s="10" t="s">
        <v>17</v>
      </c>
      <c r="D10" s="37" t="e">
        <f>_xlfn.PERCENTILE.EXC(D$28:D$42,0.1%)</f>
        <v>#NUM!</v>
      </c>
      <c r="E10" s="37" t="e">
        <f t="shared" ref="E10:L10" si="0">_xlfn.PERCENTILE.EXC(E$28:E$42,0.1%)</f>
        <v>#NUM!</v>
      </c>
      <c r="F10" s="37" t="e">
        <f t="shared" si="0"/>
        <v>#NUM!</v>
      </c>
      <c r="G10" s="37" t="e">
        <f t="shared" si="0"/>
        <v>#NUM!</v>
      </c>
      <c r="H10" s="37" t="e">
        <f t="shared" si="0"/>
        <v>#NUM!</v>
      </c>
      <c r="I10" s="37" t="e">
        <f t="shared" si="0"/>
        <v>#NUM!</v>
      </c>
      <c r="J10" s="37" t="e">
        <f t="shared" si="0"/>
        <v>#NUM!</v>
      </c>
      <c r="K10" s="37" t="e">
        <f t="shared" si="0"/>
        <v>#NUM!</v>
      </c>
      <c r="L10" s="37" t="e">
        <f t="shared" si="0"/>
        <v>#NUM!</v>
      </c>
    </row>
    <row r="11" spans="2:17" x14ac:dyDescent="0.35">
      <c r="B11" s="39"/>
      <c r="C11" s="10" t="s">
        <v>18</v>
      </c>
      <c r="D11" s="37" t="e">
        <f>_xlfn.PERCENTILE.EXC(D$28:D$42,0.3%)</f>
        <v>#NUM!</v>
      </c>
      <c r="E11" s="37" t="e">
        <f t="shared" ref="E11:L11" si="1">_xlfn.PERCENTILE.EXC(E$28:E$42,0.3%)</f>
        <v>#NUM!</v>
      </c>
      <c r="F11" s="37" t="e">
        <f t="shared" si="1"/>
        <v>#NUM!</v>
      </c>
      <c r="G11" s="37" t="e">
        <f t="shared" si="1"/>
        <v>#NUM!</v>
      </c>
      <c r="H11" s="37" t="e">
        <f t="shared" si="1"/>
        <v>#NUM!</v>
      </c>
      <c r="I11" s="37" t="e">
        <f t="shared" si="1"/>
        <v>#NUM!</v>
      </c>
      <c r="J11" s="37" t="e">
        <f t="shared" si="1"/>
        <v>#NUM!</v>
      </c>
      <c r="K11" s="37" t="e">
        <f t="shared" si="1"/>
        <v>#NUM!</v>
      </c>
      <c r="L11" s="37" t="e">
        <f t="shared" si="1"/>
        <v>#NUM!</v>
      </c>
    </row>
    <row r="12" spans="2:17" x14ac:dyDescent="0.35">
      <c r="B12" s="39"/>
      <c r="C12" s="10" t="s">
        <v>19</v>
      </c>
      <c r="D12" s="37" t="e">
        <f>_xlfn.PERCENTILE.EXC(D$28:D$42,0.5%)</f>
        <v>#NUM!</v>
      </c>
      <c r="E12" s="37" t="e">
        <f t="shared" ref="E12:L12" si="2">_xlfn.PERCENTILE.EXC(E$28:E$42,0.5%)</f>
        <v>#NUM!</v>
      </c>
      <c r="F12" s="37" t="e">
        <f t="shared" si="2"/>
        <v>#NUM!</v>
      </c>
      <c r="G12" s="37" t="e">
        <f t="shared" si="2"/>
        <v>#NUM!</v>
      </c>
      <c r="H12" s="37" t="e">
        <f t="shared" si="2"/>
        <v>#NUM!</v>
      </c>
      <c r="I12" s="37" t="e">
        <f t="shared" si="2"/>
        <v>#NUM!</v>
      </c>
      <c r="J12" s="37" t="e">
        <f t="shared" si="2"/>
        <v>#NUM!</v>
      </c>
      <c r="K12" s="37" t="e">
        <f t="shared" si="2"/>
        <v>#NUM!</v>
      </c>
      <c r="L12" s="37" t="e">
        <f t="shared" si="2"/>
        <v>#NUM!</v>
      </c>
    </row>
    <row r="13" spans="2:17" x14ac:dyDescent="0.35">
      <c r="B13" s="39"/>
      <c r="C13" s="10" t="s">
        <v>20</v>
      </c>
      <c r="D13" s="37" t="e">
        <f>_xlfn.PERCENTILE.EXC(D$28:D$42,1%)</f>
        <v>#NUM!</v>
      </c>
      <c r="E13" s="37" t="e">
        <f t="shared" ref="E13:L13" si="3">_xlfn.PERCENTILE.EXC(E$28:E$42,1%)</f>
        <v>#NUM!</v>
      </c>
      <c r="F13" s="37" t="e">
        <f t="shared" si="3"/>
        <v>#NUM!</v>
      </c>
      <c r="G13" s="37" t="e">
        <f t="shared" si="3"/>
        <v>#NUM!</v>
      </c>
      <c r="H13" s="37" t="e">
        <f t="shared" si="3"/>
        <v>#NUM!</v>
      </c>
      <c r="I13" s="37" t="e">
        <f t="shared" si="3"/>
        <v>#NUM!</v>
      </c>
      <c r="J13" s="37" t="e">
        <f t="shared" si="3"/>
        <v>#NUM!</v>
      </c>
      <c r="K13" s="37" t="e">
        <f t="shared" si="3"/>
        <v>#NUM!</v>
      </c>
      <c r="L13" s="37" t="e">
        <f t="shared" si="3"/>
        <v>#NUM!</v>
      </c>
    </row>
    <row r="14" spans="2:17" x14ac:dyDescent="0.35">
      <c r="B14" s="39"/>
      <c r="C14" s="10" t="s">
        <v>21</v>
      </c>
      <c r="D14" s="37" t="e">
        <f>_xlfn.PERCENTILE.EXC(D$28:D$42,2.5%)</f>
        <v>#NUM!</v>
      </c>
      <c r="E14" s="37" t="e">
        <f t="shared" ref="E14:L14" si="4">_xlfn.PERCENTILE.EXC(E$28:E$42,2.5%)</f>
        <v>#NUM!</v>
      </c>
      <c r="F14" s="37" t="e">
        <f t="shared" si="4"/>
        <v>#NUM!</v>
      </c>
      <c r="G14" s="37" t="e">
        <f t="shared" si="4"/>
        <v>#NUM!</v>
      </c>
      <c r="H14" s="37" t="e">
        <f t="shared" si="4"/>
        <v>#NUM!</v>
      </c>
      <c r="I14" s="37" t="e">
        <f t="shared" si="4"/>
        <v>#NUM!</v>
      </c>
      <c r="J14" s="37" t="e">
        <f t="shared" si="4"/>
        <v>#NUM!</v>
      </c>
      <c r="K14" s="37" t="e">
        <f t="shared" si="4"/>
        <v>#NUM!</v>
      </c>
      <c r="L14" s="37" t="e">
        <f t="shared" si="4"/>
        <v>#NUM!</v>
      </c>
    </row>
    <row r="15" spans="2:17" x14ac:dyDescent="0.35">
      <c r="B15" s="39"/>
      <c r="C15" s="10" t="s">
        <v>22</v>
      </c>
      <c r="D15" s="37" t="e">
        <f>_xlfn.PERCENTILE.EXC(D$28:D$42,5%)</f>
        <v>#NUM!</v>
      </c>
      <c r="E15" s="37" t="e">
        <f t="shared" ref="E15:L15" si="5">_xlfn.PERCENTILE.EXC(E$28:E$42,5%)</f>
        <v>#NUM!</v>
      </c>
      <c r="F15" s="37" t="e">
        <f t="shared" si="5"/>
        <v>#NUM!</v>
      </c>
      <c r="G15" s="37" t="e">
        <f t="shared" si="5"/>
        <v>#NUM!</v>
      </c>
      <c r="H15" s="37" t="e">
        <f t="shared" si="5"/>
        <v>#NUM!</v>
      </c>
      <c r="I15" s="37" t="e">
        <f t="shared" si="5"/>
        <v>#NUM!</v>
      </c>
      <c r="J15" s="37" t="e">
        <f t="shared" si="5"/>
        <v>#NUM!</v>
      </c>
      <c r="K15" s="37" t="e">
        <f t="shared" si="5"/>
        <v>#NUM!</v>
      </c>
      <c r="L15" s="37" t="e">
        <f t="shared" si="5"/>
        <v>#NUM!</v>
      </c>
    </row>
    <row r="16" spans="2:17" x14ac:dyDescent="0.35">
      <c r="B16" s="39"/>
      <c r="C16" s="10" t="s">
        <v>23</v>
      </c>
      <c r="D16" s="37">
        <f>_xlfn.PERCENTILE.EXC(D$28:D$42,10%)</f>
        <v>0</v>
      </c>
      <c r="E16" s="37">
        <f t="shared" ref="E16:L16" si="6">_xlfn.PERCENTILE.EXC(E$28:E$42,10%)</f>
        <v>0</v>
      </c>
      <c r="F16" s="37">
        <f t="shared" si="6"/>
        <v>0</v>
      </c>
      <c r="G16" s="37">
        <f t="shared" si="6"/>
        <v>0</v>
      </c>
      <c r="H16" s="37">
        <f t="shared" si="6"/>
        <v>0</v>
      </c>
      <c r="I16" s="37">
        <f t="shared" si="6"/>
        <v>0</v>
      </c>
      <c r="J16" s="37">
        <f t="shared" si="6"/>
        <v>0</v>
      </c>
      <c r="K16" s="37">
        <f t="shared" si="6"/>
        <v>0</v>
      </c>
      <c r="L16" s="37">
        <f t="shared" si="6"/>
        <v>0</v>
      </c>
    </row>
    <row r="17" spans="2:12" x14ac:dyDescent="0.35">
      <c r="B17" s="39"/>
      <c r="C17" s="10" t="s">
        <v>24</v>
      </c>
      <c r="D17" s="37">
        <f>_xlfn.PERCENTILE.EXC(D$28:D$42,25%)</f>
        <v>0</v>
      </c>
      <c r="E17" s="37">
        <f t="shared" ref="E17:L17" si="7">_xlfn.PERCENTILE.EXC(E$28:E$42,25%)</f>
        <v>0</v>
      </c>
      <c r="F17" s="37">
        <f t="shared" si="7"/>
        <v>0</v>
      </c>
      <c r="G17" s="37">
        <f t="shared" si="7"/>
        <v>0</v>
      </c>
      <c r="H17" s="37">
        <f t="shared" si="7"/>
        <v>0</v>
      </c>
      <c r="I17" s="37">
        <f t="shared" si="7"/>
        <v>0</v>
      </c>
      <c r="J17" s="37">
        <f t="shared" si="7"/>
        <v>0</v>
      </c>
      <c r="K17" s="37">
        <f t="shared" si="7"/>
        <v>0</v>
      </c>
      <c r="L17" s="37">
        <f t="shared" si="7"/>
        <v>0</v>
      </c>
    </row>
    <row r="18" spans="2:12" x14ac:dyDescent="0.35">
      <c r="B18" s="39"/>
      <c r="C18" s="10" t="s">
        <v>25</v>
      </c>
      <c r="D18" s="37">
        <f>_xlfn.PERCENTILE.EXC(D$28:D$42,50%)</f>
        <v>0</v>
      </c>
      <c r="E18" s="37">
        <f t="shared" ref="E18:L18" si="8">_xlfn.PERCENTILE.EXC(E$28:E$42,50%)</f>
        <v>0</v>
      </c>
      <c r="F18" s="37">
        <f t="shared" si="8"/>
        <v>0</v>
      </c>
      <c r="G18" s="37">
        <f t="shared" si="8"/>
        <v>0</v>
      </c>
      <c r="H18" s="37">
        <f t="shared" si="8"/>
        <v>0</v>
      </c>
      <c r="I18" s="37">
        <f t="shared" si="8"/>
        <v>0</v>
      </c>
      <c r="J18" s="37">
        <f t="shared" si="8"/>
        <v>0</v>
      </c>
      <c r="K18" s="37">
        <f t="shared" si="8"/>
        <v>0</v>
      </c>
      <c r="L18" s="37">
        <f t="shared" si="8"/>
        <v>0</v>
      </c>
    </row>
    <row r="19" spans="2:12" x14ac:dyDescent="0.35">
      <c r="B19" s="39"/>
      <c r="C19" s="10" t="s">
        <v>26</v>
      </c>
      <c r="D19" s="37">
        <f>_xlfn.PERCENTILE.EXC(D$28:D$42,75%)</f>
        <v>0</v>
      </c>
      <c r="E19" s="37">
        <f t="shared" ref="E19:L19" si="9">_xlfn.PERCENTILE.EXC(E$28:E$42,75%)</f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</row>
    <row r="20" spans="2:12" x14ac:dyDescent="0.35">
      <c r="B20" s="39"/>
      <c r="C20" s="10" t="s">
        <v>27</v>
      </c>
      <c r="D20" s="37">
        <f>_xlfn.PERCENTILE.EXC(D$28:D$42,90%)</f>
        <v>0</v>
      </c>
      <c r="E20" s="37">
        <f t="shared" ref="E20:L20" si="10">_xlfn.PERCENTILE.EXC(E$28:E$42,90%)</f>
        <v>0</v>
      </c>
      <c r="F20" s="37">
        <f t="shared" si="10"/>
        <v>0</v>
      </c>
      <c r="G20" s="37">
        <f t="shared" si="10"/>
        <v>0</v>
      </c>
      <c r="H20" s="37">
        <f t="shared" si="10"/>
        <v>0</v>
      </c>
      <c r="I20" s="37">
        <f t="shared" si="10"/>
        <v>0</v>
      </c>
      <c r="J20" s="37">
        <f t="shared" si="10"/>
        <v>0</v>
      </c>
      <c r="K20" s="37">
        <f t="shared" si="10"/>
        <v>0</v>
      </c>
      <c r="L20" s="37">
        <f t="shared" si="10"/>
        <v>0</v>
      </c>
    </row>
    <row r="21" spans="2:12" x14ac:dyDescent="0.35">
      <c r="B21" s="39"/>
      <c r="C21" s="10" t="s">
        <v>28</v>
      </c>
      <c r="D21" s="37" t="e">
        <f>_xlfn.PERCENTILE.EXC(D$28:D$42,95%)</f>
        <v>#NUM!</v>
      </c>
      <c r="E21" s="37" t="e">
        <f t="shared" ref="E21:L21" si="11">_xlfn.PERCENTILE.EXC(E$28:E$42,95%)</f>
        <v>#NUM!</v>
      </c>
      <c r="F21" s="37" t="e">
        <f t="shared" si="11"/>
        <v>#NUM!</v>
      </c>
      <c r="G21" s="37" t="e">
        <f t="shared" si="11"/>
        <v>#NUM!</v>
      </c>
      <c r="H21" s="37" t="e">
        <f t="shared" si="11"/>
        <v>#NUM!</v>
      </c>
      <c r="I21" s="37" t="e">
        <f t="shared" si="11"/>
        <v>#NUM!</v>
      </c>
      <c r="J21" s="37" t="e">
        <f t="shared" si="11"/>
        <v>#NUM!</v>
      </c>
      <c r="K21" s="37" t="e">
        <f t="shared" si="11"/>
        <v>#NUM!</v>
      </c>
      <c r="L21" s="37" t="e">
        <f t="shared" si="11"/>
        <v>#NUM!</v>
      </c>
    </row>
    <row r="22" spans="2:12" x14ac:dyDescent="0.35">
      <c r="B22" s="39"/>
      <c r="C22" s="10" t="s">
        <v>29</v>
      </c>
      <c r="D22" s="37" t="e">
        <f>_xlfn.PERCENTILE.EXC(D$28:D$42,97.5%)</f>
        <v>#NUM!</v>
      </c>
      <c r="E22" s="37" t="e">
        <f t="shared" ref="E22:L22" si="12">_xlfn.PERCENTILE.EXC(E$28:E$42,97.5%)</f>
        <v>#NUM!</v>
      </c>
      <c r="F22" s="37" t="e">
        <f t="shared" si="12"/>
        <v>#NUM!</v>
      </c>
      <c r="G22" s="37" t="e">
        <f t="shared" si="12"/>
        <v>#NUM!</v>
      </c>
      <c r="H22" s="37" t="e">
        <f t="shared" si="12"/>
        <v>#NUM!</v>
      </c>
      <c r="I22" s="37" t="e">
        <f t="shared" si="12"/>
        <v>#NUM!</v>
      </c>
      <c r="J22" s="37" t="e">
        <f t="shared" si="12"/>
        <v>#NUM!</v>
      </c>
      <c r="K22" s="37" t="e">
        <f t="shared" si="12"/>
        <v>#NUM!</v>
      </c>
      <c r="L22" s="37" t="e">
        <f t="shared" si="12"/>
        <v>#NUM!</v>
      </c>
    </row>
    <row r="23" spans="2:12" x14ac:dyDescent="0.35">
      <c r="B23" s="39"/>
      <c r="C23" s="10" t="s">
        <v>30</v>
      </c>
      <c r="D23" s="37" t="e">
        <f>_xlfn.PERCENTILE.EXC(D$28:D$42,99%)</f>
        <v>#NUM!</v>
      </c>
      <c r="E23" s="37" t="e">
        <f t="shared" ref="E23:L23" si="13">_xlfn.PERCENTILE.EXC(E$28:E$42,99%)</f>
        <v>#NUM!</v>
      </c>
      <c r="F23" s="37" t="e">
        <f t="shared" si="13"/>
        <v>#NUM!</v>
      </c>
      <c r="G23" s="37" t="e">
        <f t="shared" si="13"/>
        <v>#NUM!</v>
      </c>
      <c r="H23" s="37" t="e">
        <f t="shared" si="13"/>
        <v>#NUM!</v>
      </c>
      <c r="I23" s="37" t="e">
        <f t="shared" si="13"/>
        <v>#NUM!</v>
      </c>
      <c r="J23" s="37" t="e">
        <f t="shared" si="13"/>
        <v>#NUM!</v>
      </c>
      <c r="K23" s="37" t="e">
        <f t="shared" si="13"/>
        <v>#NUM!</v>
      </c>
      <c r="L23" s="37" t="e">
        <f t="shared" si="13"/>
        <v>#NUM!</v>
      </c>
    </row>
    <row r="24" spans="2:12" ht="14.5" customHeight="1" x14ac:dyDescent="0.35">
      <c r="B24" s="39"/>
      <c r="C24" s="10" t="s">
        <v>31</v>
      </c>
      <c r="D24" s="37" t="e">
        <f>_xlfn.PERCENTILE.EXC(D$28:D$42,99.5%)</f>
        <v>#NUM!</v>
      </c>
      <c r="E24" s="37" t="e">
        <f t="shared" ref="E24:L24" si="14">_xlfn.PERCENTILE.EXC(E$28:E$42,99.5%)</f>
        <v>#NUM!</v>
      </c>
      <c r="F24" s="37" t="e">
        <f t="shared" si="14"/>
        <v>#NUM!</v>
      </c>
      <c r="G24" s="37" t="e">
        <f t="shared" si="14"/>
        <v>#NUM!</v>
      </c>
      <c r="H24" s="37" t="e">
        <f t="shared" si="14"/>
        <v>#NUM!</v>
      </c>
      <c r="I24" s="37" t="e">
        <f t="shared" si="14"/>
        <v>#NUM!</v>
      </c>
      <c r="J24" s="37" t="e">
        <f t="shared" si="14"/>
        <v>#NUM!</v>
      </c>
      <c r="K24" s="37" t="e">
        <f t="shared" si="14"/>
        <v>#NUM!</v>
      </c>
      <c r="L24" s="37" t="e">
        <f t="shared" si="14"/>
        <v>#NUM!</v>
      </c>
    </row>
    <row r="25" spans="2:12" x14ac:dyDescent="0.35">
      <c r="B25" s="39"/>
      <c r="C25" s="10" t="s">
        <v>32</v>
      </c>
      <c r="D25" s="37" t="e">
        <f>_xlfn.PERCENTILE.EXC(D$28:D$42,99.7%)</f>
        <v>#NUM!</v>
      </c>
      <c r="E25" s="37" t="e">
        <f t="shared" ref="E25:L25" si="15">_xlfn.PERCENTILE.EXC(E$28:E$42,99.7%)</f>
        <v>#NUM!</v>
      </c>
      <c r="F25" s="37" t="e">
        <f t="shared" si="15"/>
        <v>#NUM!</v>
      </c>
      <c r="G25" s="37" t="e">
        <f t="shared" si="15"/>
        <v>#NUM!</v>
      </c>
      <c r="H25" s="37" t="e">
        <f t="shared" si="15"/>
        <v>#NUM!</v>
      </c>
      <c r="I25" s="37" t="e">
        <f t="shared" si="15"/>
        <v>#NUM!</v>
      </c>
      <c r="J25" s="37" t="e">
        <f t="shared" si="15"/>
        <v>#NUM!</v>
      </c>
      <c r="K25" s="37" t="e">
        <f t="shared" si="15"/>
        <v>#NUM!</v>
      </c>
      <c r="L25" s="37" t="e">
        <f t="shared" si="15"/>
        <v>#NUM!</v>
      </c>
    </row>
    <row r="26" spans="2:12" x14ac:dyDescent="0.35">
      <c r="B26" s="39"/>
      <c r="C26" s="10" t="s">
        <v>33</v>
      </c>
      <c r="D26" s="37" t="e">
        <f>_xlfn.PERCENTILE.EXC(D$28:D$42,99.9%)</f>
        <v>#NUM!</v>
      </c>
      <c r="E26" s="37" t="e">
        <f t="shared" ref="E26:L26" si="16">_xlfn.PERCENTILE.EXC(E$28:E$42,99.9%)</f>
        <v>#NUM!</v>
      </c>
      <c r="F26" s="37" t="e">
        <f t="shared" si="16"/>
        <v>#NUM!</v>
      </c>
      <c r="G26" s="37" t="e">
        <f t="shared" si="16"/>
        <v>#NUM!</v>
      </c>
      <c r="H26" s="37" t="e">
        <f t="shared" si="16"/>
        <v>#NUM!</v>
      </c>
      <c r="I26" s="37" t="e">
        <f t="shared" si="16"/>
        <v>#NUM!</v>
      </c>
      <c r="J26" s="37" t="e">
        <f t="shared" si="16"/>
        <v>#NUM!</v>
      </c>
      <c r="K26" s="37" t="e">
        <f t="shared" si="16"/>
        <v>#NUM!</v>
      </c>
      <c r="L26" s="37" t="e">
        <f t="shared" si="16"/>
        <v>#NUM!</v>
      </c>
    </row>
    <row r="28" spans="2:12" x14ac:dyDescent="0.35">
      <c r="B28" s="40" t="s">
        <v>34</v>
      </c>
      <c r="C28" s="21">
        <v>1</v>
      </c>
      <c r="D28" s="38">
        <f>SUM(E28:K28)</f>
        <v>0</v>
      </c>
      <c r="E28" s="38">
        <f>SUMIF('Internal model reporting'!$D$15:$AM$15,E$4,'Internal model reporting'!$D42:$AM42)</f>
        <v>0</v>
      </c>
      <c r="F28" s="38">
        <f>SUMIF('Internal model reporting'!$D$15:$AM$15,F$4,'Internal model reporting'!$D42:$AM42)</f>
        <v>0</v>
      </c>
      <c r="G28" s="38">
        <f>SUMIF('Internal model reporting'!$D$15:$AM$15,G$4,'Internal model reporting'!$D42:$AM42)</f>
        <v>0</v>
      </c>
      <c r="H28" s="38">
        <f>SUMIF('Internal model reporting'!$D$15:$AM$15,H$4,'Internal model reporting'!$D42:$AM42)</f>
        <v>0</v>
      </c>
      <c r="I28" s="38">
        <f>SUMIF('Internal model reporting'!$D$15:$AM$15,I$4,'Internal model reporting'!$D42:$AM42)</f>
        <v>0</v>
      </c>
      <c r="J28" s="38">
        <f>SUMIF('Internal model reporting'!$D$15:$AM$15,J$4,'Internal model reporting'!$D42:$AM42)</f>
        <v>0</v>
      </c>
      <c r="K28" s="38">
        <f>SUMIF('Internal model reporting'!$D$15:$AM$15,K$4,'Internal model reporting'!$D42:$AM42)</f>
        <v>0</v>
      </c>
      <c r="L28" s="38">
        <f>SUMIF('Internal model reporting'!$D$15:$AM$15,L$4,'Internal model reporting'!$D42:$AM42)</f>
        <v>0</v>
      </c>
    </row>
    <row r="29" spans="2:12" x14ac:dyDescent="0.35">
      <c r="B29" s="40"/>
      <c r="C29" s="21">
        <v>2</v>
      </c>
      <c r="D29" s="38">
        <f t="shared" ref="D29:D42" si="17">SUM(E29:K29)</f>
        <v>0</v>
      </c>
      <c r="E29" s="38">
        <f>SUMIF('Internal model reporting'!$D$15:$AM$15,E$4,'Internal model reporting'!$D43:$AM43)</f>
        <v>0</v>
      </c>
      <c r="F29" s="38">
        <f>SUMIF('Internal model reporting'!$D$15:$AM$15,F$4,'Internal model reporting'!$D43:$AM43)</f>
        <v>0</v>
      </c>
      <c r="G29" s="38">
        <f>SUMIF('Internal model reporting'!$D$15:$AM$15,G$4,'Internal model reporting'!$D43:$AM43)</f>
        <v>0</v>
      </c>
      <c r="H29" s="38">
        <f>SUMIF('Internal model reporting'!$D$15:$AM$15,H$4,'Internal model reporting'!$D43:$AM43)</f>
        <v>0</v>
      </c>
      <c r="I29" s="38">
        <f>SUMIF('Internal model reporting'!$D$15:$AM$15,I$4,'Internal model reporting'!$D43:$AM43)</f>
        <v>0</v>
      </c>
      <c r="J29" s="38">
        <f>SUMIF('Internal model reporting'!$D$15:$AM$15,J$4,'Internal model reporting'!$D43:$AM43)</f>
        <v>0</v>
      </c>
      <c r="K29" s="38">
        <f>SUMIF('Internal model reporting'!$D$15:$AM$15,K$4,'Internal model reporting'!$D43:$AM43)</f>
        <v>0</v>
      </c>
      <c r="L29" s="38">
        <f>SUMIF('Internal model reporting'!$D$15:$AM$15,L$4,'Internal model reporting'!$D43:$AM43)</f>
        <v>0</v>
      </c>
    </row>
    <row r="30" spans="2:12" x14ac:dyDescent="0.35">
      <c r="B30" s="40"/>
      <c r="C30" s="21">
        <v>3</v>
      </c>
      <c r="D30" s="38">
        <f t="shared" si="17"/>
        <v>0</v>
      </c>
      <c r="E30" s="38">
        <f>SUMIF('Internal model reporting'!$D$15:$AM$15,E$4,'Internal model reporting'!$D44:$AM44)</f>
        <v>0</v>
      </c>
      <c r="F30" s="38">
        <f>SUMIF('Internal model reporting'!$D$15:$AM$15,F$4,'Internal model reporting'!$D44:$AM44)</f>
        <v>0</v>
      </c>
      <c r="G30" s="38">
        <f>SUMIF('Internal model reporting'!$D$15:$AM$15,G$4,'Internal model reporting'!$D44:$AM44)</f>
        <v>0</v>
      </c>
      <c r="H30" s="38">
        <f>SUMIF('Internal model reporting'!$D$15:$AM$15,H$4,'Internal model reporting'!$D44:$AM44)</f>
        <v>0</v>
      </c>
      <c r="I30" s="38">
        <f>SUMIF('Internal model reporting'!$D$15:$AM$15,I$4,'Internal model reporting'!$D44:$AM44)</f>
        <v>0</v>
      </c>
      <c r="J30" s="38">
        <f>SUMIF('Internal model reporting'!$D$15:$AM$15,J$4,'Internal model reporting'!$D44:$AM44)</f>
        <v>0</v>
      </c>
      <c r="K30" s="38">
        <f>SUMIF('Internal model reporting'!$D$15:$AM$15,K$4,'Internal model reporting'!$D44:$AM44)</f>
        <v>0</v>
      </c>
      <c r="L30" s="38">
        <f>SUMIF('Internal model reporting'!$D$15:$AM$15,L$4,'Internal model reporting'!$D44:$AM44)</f>
        <v>0</v>
      </c>
    </row>
    <row r="31" spans="2:12" x14ac:dyDescent="0.35">
      <c r="B31" s="40"/>
      <c r="C31" s="21">
        <v>4</v>
      </c>
      <c r="D31" s="38">
        <f t="shared" si="17"/>
        <v>0</v>
      </c>
      <c r="E31" s="38">
        <f>SUMIF('Internal model reporting'!$D$15:$AM$15,E$4,'Internal model reporting'!$D45:$AM45)</f>
        <v>0</v>
      </c>
      <c r="F31" s="38">
        <f>SUMIF('Internal model reporting'!$D$15:$AM$15,F$4,'Internal model reporting'!$D45:$AM45)</f>
        <v>0</v>
      </c>
      <c r="G31" s="38">
        <f>SUMIF('Internal model reporting'!$D$15:$AM$15,G$4,'Internal model reporting'!$D45:$AM45)</f>
        <v>0</v>
      </c>
      <c r="H31" s="38">
        <f>SUMIF('Internal model reporting'!$D$15:$AM$15,H$4,'Internal model reporting'!$D45:$AM45)</f>
        <v>0</v>
      </c>
      <c r="I31" s="38">
        <f>SUMIF('Internal model reporting'!$D$15:$AM$15,I$4,'Internal model reporting'!$D45:$AM45)</f>
        <v>0</v>
      </c>
      <c r="J31" s="38">
        <f>SUMIF('Internal model reporting'!$D$15:$AM$15,J$4,'Internal model reporting'!$D45:$AM45)</f>
        <v>0</v>
      </c>
      <c r="K31" s="38">
        <f>SUMIF('Internal model reporting'!$D$15:$AM$15,K$4,'Internal model reporting'!$D45:$AM45)</f>
        <v>0</v>
      </c>
      <c r="L31" s="38">
        <f>SUMIF('Internal model reporting'!$D$15:$AM$15,L$4,'Internal model reporting'!$D45:$AM45)</f>
        <v>0</v>
      </c>
    </row>
    <row r="32" spans="2:12" x14ac:dyDescent="0.35">
      <c r="B32" s="40"/>
      <c r="C32" s="21" t="s">
        <v>5</v>
      </c>
      <c r="D32" s="38">
        <f t="shared" si="17"/>
        <v>0</v>
      </c>
      <c r="E32" s="38">
        <f>SUMIF('Internal model reporting'!$D$15:$AM$15,E$4,'Internal model reporting'!$D46:$AM46)</f>
        <v>0</v>
      </c>
      <c r="F32" s="38">
        <f>SUMIF('Internal model reporting'!$D$15:$AM$15,F$4,'Internal model reporting'!$D46:$AM46)</f>
        <v>0</v>
      </c>
      <c r="G32" s="38">
        <f>SUMIF('Internal model reporting'!$D$15:$AM$15,G$4,'Internal model reporting'!$D46:$AM46)</f>
        <v>0</v>
      </c>
      <c r="H32" s="38">
        <f>SUMIF('Internal model reporting'!$D$15:$AM$15,H$4,'Internal model reporting'!$D46:$AM46)</f>
        <v>0</v>
      </c>
      <c r="I32" s="38">
        <f>SUMIF('Internal model reporting'!$D$15:$AM$15,I$4,'Internal model reporting'!$D46:$AM46)</f>
        <v>0</v>
      </c>
      <c r="J32" s="38">
        <f>SUMIF('Internal model reporting'!$D$15:$AM$15,J$4,'Internal model reporting'!$D46:$AM46)</f>
        <v>0</v>
      </c>
      <c r="K32" s="38">
        <f>SUMIF('Internal model reporting'!$D$15:$AM$15,K$4,'Internal model reporting'!$D46:$AM46)</f>
        <v>0</v>
      </c>
      <c r="L32" s="38">
        <f>SUMIF('Internal model reporting'!$D$15:$AM$15,L$4,'Internal model reporting'!$D46:$AM46)</f>
        <v>0</v>
      </c>
    </row>
    <row r="33" spans="2:12" x14ac:dyDescent="0.35">
      <c r="B33" s="40"/>
      <c r="C33" s="21" t="s">
        <v>5</v>
      </c>
      <c r="D33" s="38">
        <f t="shared" si="17"/>
        <v>0</v>
      </c>
      <c r="E33" s="38">
        <f>SUMIF('Internal model reporting'!$D$15:$AM$15,E$4,'Internal model reporting'!$D47:$AM47)</f>
        <v>0</v>
      </c>
      <c r="F33" s="38">
        <f>SUMIF('Internal model reporting'!$D$15:$AM$15,F$4,'Internal model reporting'!$D47:$AM47)</f>
        <v>0</v>
      </c>
      <c r="G33" s="38">
        <f>SUMIF('Internal model reporting'!$D$15:$AM$15,G$4,'Internal model reporting'!$D47:$AM47)</f>
        <v>0</v>
      </c>
      <c r="H33" s="38">
        <f>SUMIF('Internal model reporting'!$D$15:$AM$15,H$4,'Internal model reporting'!$D47:$AM47)</f>
        <v>0</v>
      </c>
      <c r="I33" s="38">
        <f>SUMIF('Internal model reporting'!$D$15:$AM$15,I$4,'Internal model reporting'!$D47:$AM47)</f>
        <v>0</v>
      </c>
      <c r="J33" s="38">
        <f>SUMIF('Internal model reporting'!$D$15:$AM$15,J$4,'Internal model reporting'!$D47:$AM47)</f>
        <v>0</v>
      </c>
      <c r="K33" s="38">
        <f>SUMIF('Internal model reporting'!$D$15:$AM$15,K$4,'Internal model reporting'!$D47:$AM47)</f>
        <v>0</v>
      </c>
      <c r="L33" s="38">
        <f>SUMIF('Internal model reporting'!$D$15:$AM$15,L$4,'Internal model reporting'!$D47:$AM47)</f>
        <v>0</v>
      </c>
    </row>
    <row r="34" spans="2:12" x14ac:dyDescent="0.35">
      <c r="B34" s="40"/>
      <c r="C34" s="21" t="s">
        <v>5</v>
      </c>
      <c r="D34" s="38">
        <f t="shared" si="17"/>
        <v>0</v>
      </c>
      <c r="E34" s="38">
        <f>SUMIF('Internal model reporting'!$D$15:$AM$15,E$4,'Internal model reporting'!$D48:$AM48)</f>
        <v>0</v>
      </c>
      <c r="F34" s="38">
        <f>SUMIF('Internal model reporting'!$D$15:$AM$15,F$4,'Internal model reporting'!$D48:$AM48)</f>
        <v>0</v>
      </c>
      <c r="G34" s="38">
        <f>SUMIF('Internal model reporting'!$D$15:$AM$15,G$4,'Internal model reporting'!$D48:$AM48)</f>
        <v>0</v>
      </c>
      <c r="H34" s="38">
        <f>SUMIF('Internal model reporting'!$D$15:$AM$15,H$4,'Internal model reporting'!$D48:$AM48)</f>
        <v>0</v>
      </c>
      <c r="I34" s="38">
        <f>SUMIF('Internal model reporting'!$D$15:$AM$15,I$4,'Internal model reporting'!$D48:$AM48)</f>
        <v>0</v>
      </c>
      <c r="J34" s="38">
        <f>SUMIF('Internal model reporting'!$D$15:$AM$15,J$4,'Internal model reporting'!$D48:$AM48)</f>
        <v>0</v>
      </c>
      <c r="K34" s="38">
        <f>SUMIF('Internal model reporting'!$D$15:$AM$15,K$4,'Internal model reporting'!$D48:$AM48)</f>
        <v>0</v>
      </c>
      <c r="L34" s="38">
        <f>SUMIF('Internal model reporting'!$D$15:$AM$15,L$4,'Internal model reporting'!$D48:$AM48)</f>
        <v>0</v>
      </c>
    </row>
    <row r="35" spans="2:12" x14ac:dyDescent="0.35">
      <c r="B35" s="40"/>
      <c r="C35" s="21" t="s">
        <v>5</v>
      </c>
      <c r="D35" s="38">
        <f t="shared" si="17"/>
        <v>0</v>
      </c>
      <c r="E35" s="38">
        <f>SUMIF('Internal model reporting'!$D$15:$AM$15,E$4,'Internal model reporting'!$D49:$AM49)</f>
        <v>0</v>
      </c>
      <c r="F35" s="38">
        <f>SUMIF('Internal model reporting'!$D$15:$AM$15,F$4,'Internal model reporting'!$D49:$AM49)</f>
        <v>0</v>
      </c>
      <c r="G35" s="38">
        <f>SUMIF('Internal model reporting'!$D$15:$AM$15,G$4,'Internal model reporting'!$D49:$AM49)</f>
        <v>0</v>
      </c>
      <c r="H35" s="38">
        <f>SUMIF('Internal model reporting'!$D$15:$AM$15,H$4,'Internal model reporting'!$D49:$AM49)</f>
        <v>0</v>
      </c>
      <c r="I35" s="38">
        <f>SUMIF('Internal model reporting'!$D$15:$AM$15,I$4,'Internal model reporting'!$D49:$AM49)</f>
        <v>0</v>
      </c>
      <c r="J35" s="38">
        <f>SUMIF('Internal model reporting'!$D$15:$AM$15,J$4,'Internal model reporting'!$D49:$AM49)</f>
        <v>0</v>
      </c>
      <c r="K35" s="38">
        <f>SUMIF('Internal model reporting'!$D$15:$AM$15,K$4,'Internal model reporting'!$D49:$AM49)</f>
        <v>0</v>
      </c>
      <c r="L35" s="38">
        <f>SUMIF('Internal model reporting'!$D$15:$AM$15,L$4,'Internal model reporting'!$D49:$AM49)</f>
        <v>0</v>
      </c>
    </row>
    <row r="36" spans="2:12" x14ac:dyDescent="0.35">
      <c r="B36" s="40"/>
      <c r="C36" s="21" t="s">
        <v>5</v>
      </c>
      <c r="D36" s="38">
        <f t="shared" si="17"/>
        <v>0</v>
      </c>
      <c r="E36" s="38">
        <f>SUMIF('Internal model reporting'!$D$15:$AM$15,E$4,'Internal model reporting'!$D50:$AM50)</f>
        <v>0</v>
      </c>
      <c r="F36" s="38">
        <f>SUMIF('Internal model reporting'!$D$15:$AM$15,F$4,'Internal model reporting'!$D50:$AM50)</f>
        <v>0</v>
      </c>
      <c r="G36" s="38">
        <f>SUMIF('Internal model reporting'!$D$15:$AM$15,G$4,'Internal model reporting'!$D50:$AM50)</f>
        <v>0</v>
      </c>
      <c r="H36" s="38">
        <f>SUMIF('Internal model reporting'!$D$15:$AM$15,H$4,'Internal model reporting'!$D50:$AM50)</f>
        <v>0</v>
      </c>
      <c r="I36" s="38">
        <f>SUMIF('Internal model reporting'!$D$15:$AM$15,I$4,'Internal model reporting'!$D50:$AM50)</f>
        <v>0</v>
      </c>
      <c r="J36" s="38">
        <f>SUMIF('Internal model reporting'!$D$15:$AM$15,J$4,'Internal model reporting'!$D50:$AM50)</f>
        <v>0</v>
      </c>
      <c r="K36" s="38">
        <f>SUMIF('Internal model reporting'!$D$15:$AM$15,K$4,'Internal model reporting'!$D50:$AM50)</f>
        <v>0</v>
      </c>
      <c r="L36" s="38">
        <f>SUMIF('Internal model reporting'!$D$15:$AM$15,L$4,'Internal model reporting'!$D50:$AM50)</f>
        <v>0</v>
      </c>
    </row>
    <row r="37" spans="2:12" x14ac:dyDescent="0.35">
      <c r="B37" s="40"/>
      <c r="C37" s="21" t="s">
        <v>5</v>
      </c>
      <c r="D37" s="38">
        <f t="shared" si="17"/>
        <v>0</v>
      </c>
      <c r="E37" s="38">
        <f>SUMIF('Internal model reporting'!$D$15:$AM$15,E$4,'Internal model reporting'!$D51:$AM51)</f>
        <v>0</v>
      </c>
      <c r="F37" s="38">
        <f>SUMIF('Internal model reporting'!$D$15:$AM$15,F$4,'Internal model reporting'!$D51:$AM51)</f>
        <v>0</v>
      </c>
      <c r="G37" s="38">
        <f>SUMIF('Internal model reporting'!$D$15:$AM$15,G$4,'Internal model reporting'!$D51:$AM51)</f>
        <v>0</v>
      </c>
      <c r="H37" s="38">
        <f>SUMIF('Internal model reporting'!$D$15:$AM$15,H$4,'Internal model reporting'!$D51:$AM51)</f>
        <v>0</v>
      </c>
      <c r="I37" s="38">
        <f>SUMIF('Internal model reporting'!$D$15:$AM$15,I$4,'Internal model reporting'!$D51:$AM51)</f>
        <v>0</v>
      </c>
      <c r="J37" s="38">
        <f>SUMIF('Internal model reporting'!$D$15:$AM$15,J$4,'Internal model reporting'!$D51:$AM51)</f>
        <v>0</v>
      </c>
      <c r="K37" s="38">
        <f>SUMIF('Internal model reporting'!$D$15:$AM$15,K$4,'Internal model reporting'!$D51:$AM51)</f>
        <v>0</v>
      </c>
      <c r="L37" s="38">
        <f>SUMIF('Internal model reporting'!$D$15:$AM$15,L$4,'Internal model reporting'!$D51:$AM51)</f>
        <v>0</v>
      </c>
    </row>
    <row r="38" spans="2:12" x14ac:dyDescent="0.35">
      <c r="B38" s="40"/>
      <c r="C38" s="21" t="s">
        <v>5</v>
      </c>
      <c r="D38" s="38">
        <f t="shared" si="17"/>
        <v>0</v>
      </c>
      <c r="E38" s="38">
        <f>SUMIF('Internal model reporting'!$D$15:$AM$15,E$4,'Internal model reporting'!$D52:$AM52)</f>
        <v>0</v>
      </c>
      <c r="F38" s="38">
        <f>SUMIF('Internal model reporting'!$D$15:$AM$15,F$4,'Internal model reporting'!$D52:$AM52)</f>
        <v>0</v>
      </c>
      <c r="G38" s="38">
        <f>SUMIF('Internal model reporting'!$D$15:$AM$15,G$4,'Internal model reporting'!$D52:$AM52)</f>
        <v>0</v>
      </c>
      <c r="H38" s="38">
        <f>SUMIF('Internal model reporting'!$D$15:$AM$15,H$4,'Internal model reporting'!$D52:$AM52)</f>
        <v>0</v>
      </c>
      <c r="I38" s="38">
        <f>SUMIF('Internal model reporting'!$D$15:$AM$15,I$4,'Internal model reporting'!$D52:$AM52)</f>
        <v>0</v>
      </c>
      <c r="J38" s="38">
        <f>SUMIF('Internal model reporting'!$D$15:$AM$15,J$4,'Internal model reporting'!$D52:$AM52)</f>
        <v>0</v>
      </c>
      <c r="K38" s="38">
        <f>SUMIF('Internal model reporting'!$D$15:$AM$15,K$4,'Internal model reporting'!$D52:$AM52)</f>
        <v>0</v>
      </c>
      <c r="L38" s="38">
        <f>SUMIF('Internal model reporting'!$D$15:$AM$15,L$4,'Internal model reporting'!$D52:$AM52)</f>
        <v>0</v>
      </c>
    </row>
    <row r="39" spans="2:12" x14ac:dyDescent="0.35">
      <c r="B39" s="40"/>
      <c r="C39" s="21" t="s">
        <v>5</v>
      </c>
      <c r="D39" s="38">
        <f t="shared" si="17"/>
        <v>0</v>
      </c>
      <c r="E39" s="38">
        <f>SUMIF('Internal model reporting'!$D$15:$AM$15,E$4,'Internal model reporting'!$D53:$AM53)</f>
        <v>0</v>
      </c>
      <c r="F39" s="38">
        <f>SUMIF('Internal model reporting'!$D$15:$AM$15,F$4,'Internal model reporting'!$D53:$AM53)</f>
        <v>0</v>
      </c>
      <c r="G39" s="38">
        <f>SUMIF('Internal model reporting'!$D$15:$AM$15,G$4,'Internal model reporting'!$D53:$AM53)</f>
        <v>0</v>
      </c>
      <c r="H39" s="38">
        <f>SUMIF('Internal model reporting'!$D$15:$AM$15,H$4,'Internal model reporting'!$D53:$AM53)</f>
        <v>0</v>
      </c>
      <c r="I39" s="38">
        <f>SUMIF('Internal model reporting'!$D$15:$AM$15,I$4,'Internal model reporting'!$D53:$AM53)</f>
        <v>0</v>
      </c>
      <c r="J39" s="38">
        <f>SUMIF('Internal model reporting'!$D$15:$AM$15,J$4,'Internal model reporting'!$D53:$AM53)</f>
        <v>0</v>
      </c>
      <c r="K39" s="38">
        <f>SUMIF('Internal model reporting'!$D$15:$AM$15,K$4,'Internal model reporting'!$D53:$AM53)</f>
        <v>0</v>
      </c>
      <c r="L39" s="38">
        <f>SUMIF('Internal model reporting'!$D$15:$AM$15,L$4,'Internal model reporting'!$D53:$AM53)</f>
        <v>0</v>
      </c>
    </row>
    <row r="40" spans="2:12" x14ac:dyDescent="0.35">
      <c r="B40" s="40"/>
      <c r="C40" s="21" t="s">
        <v>5</v>
      </c>
      <c r="D40" s="38">
        <f t="shared" si="17"/>
        <v>0</v>
      </c>
      <c r="E40" s="38">
        <f>SUMIF('Internal model reporting'!$D$15:$AM$15,E$4,'Internal model reporting'!$D54:$AM54)</f>
        <v>0</v>
      </c>
      <c r="F40" s="38">
        <f>SUMIF('Internal model reporting'!$D$15:$AM$15,F$4,'Internal model reporting'!$D54:$AM54)</f>
        <v>0</v>
      </c>
      <c r="G40" s="38">
        <f>SUMIF('Internal model reporting'!$D$15:$AM$15,G$4,'Internal model reporting'!$D54:$AM54)</f>
        <v>0</v>
      </c>
      <c r="H40" s="38">
        <f>SUMIF('Internal model reporting'!$D$15:$AM$15,H$4,'Internal model reporting'!$D54:$AM54)</f>
        <v>0</v>
      </c>
      <c r="I40" s="38">
        <f>SUMIF('Internal model reporting'!$D$15:$AM$15,I$4,'Internal model reporting'!$D54:$AM54)</f>
        <v>0</v>
      </c>
      <c r="J40" s="38">
        <f>SUMIF('Internal model reporting'!$D$15:$AM$15,J$4,'Internal model reporting'!$D54:$AM54)</f>
        <v>0</v>
      </c>
      <c r="K40" s="38">
        <f>SUMIF('Internal model reporting'!$D$15:$AM$15,K$4,'Internal model reporting'!$D54:$AM54)</f>
        <v>0</v>
      </c>
      <c r="L40" s="38">
        <f>SUMIF('Internal model reporting'!$D$15:$AM$15,L$4,'Internal model reporting'!$D54:$AM54)</f>
        <v>0</v>
      </c>
    </row>
    <row r="41" spans="2:12" x14ac:dyDescent="0.35">
      <c r="B41" s="40"/>
      <c r="C41" s="21" t="s">
        <v>5</v>
      </c>
      <c r="D41" s="38">
        <f t="shared" si="17"/>
        <v>0</v>
      </c>
      <c r="E41" s="38">
        <f>SUMIF('Internal model reporting'!$D$15:$AM$15,E$4,'Internal model reporting'!$D55:$AM55)</f>
        <v>0</v>
      </c>
      <c r="F41" s="38">
        <f>SUMIF('Internal model reporting'!$D$15:$AM$15,F$4,'Internal model reporting'!$D55:$AM55)</f>
        <v>0</v>
      </c>
      <c r="G41" s="38">
        <f>SUMIF('Internal model reporting'!$D$15:$AM$15,G$4,'Internal model reporting'!$D55:$AM55)</f>
        <v>0</v>
      </c>
      <c r="H41" s="38">
        <f>SUMIF('Internal model reporting'!$D$15:$AM$15,H$4,'Internal model reporting'!$D55:$AM55)</f>
        <v>0</v>
      </c>
      <c r="I41" s="38">
        <f>SUMIF('Internal model reporting'!$D$15:$AM$15,I$4,'Internal model reporting'!$D55:$AM55)</f>
        <v>0</v>
      </c>
      <c r="J41" s="38">
        <f>SUMIF('Internal model reporting'!$D$15:$AM$15,J$4,'Internal model reporting'!$D55:$AM55)</f>
        <v>0</v>
      </c>
      <c r="K41" s="38">
        <f>SUMIF('Internal model reporting'!$D$15:$AM$15,K$4,'Internal model reporting'!$D55:$AM55)</f>
        <v>0</v>
      </c>
      <c r="L41" s="38">
        <f>SUMIF('Internal model reporting'!$D$15:$AM$15,L$4,'Internal model reporting'!$D55:$AM55)</f>
        <v>0</v>
      </c>
    </row>
    <row r="42" spans="2:12" x14ac:dyDescent="0.35">
      <c r="B42" s="41"/>
      <c r="C42" s="26">
        <v>500000</v>
      </c>
      <c r="D42" s="38">
        <f t="shared" si="17"/>
        <v>0</v>
      </c>
      <c r="E42" s="38">
        <f>SUMIF('Internal model reporting'!$D$15:$AM$15,E$4,'Internal model reporting'!$D56:$AM56)</f>
        <v>0</v>
      </c>
      <c r="F42" s="38">
        <f>SUMIF('Internal model reporting'!$D$15:$AM$15,F$4,'Internal model reporting'!$D56:$AM56)</f>
        <v>0</v>
      </c>
      <c r="G42" s="38">
        <f>SUMIF('Internal model reporting'!$D$15:$AM$15,G$4,'Internal model reporting'!$D56:$AM56)</f>
        <v>0</v>
      </c>
      <c r="H42" s="38">
        <f>SUMIF('Internal model reporting'!$D$15:$AM$15,H$4,'Internal model reporting'!$D56:$AM56)</f>
        <v>0</v>
      </c>
      <c r="I42" s="38">
        <f>SUMIF('Internal model reporting'!$D$15:$AM$15,I$4,'Internal model reporting'!$D56:$AM56)</f>
        <v>0</v>
      </c>
      <c r="J42" s="38">
        <f>SUMIF('Internal model reporting'!$D$15:$AM$15,J$4,'Internal model reporting'!$D56:$AM56)</f>
        <v>0</v>
      </c>
      <c r="K42" s="38">
        <f>SUMIF('Internal model reporting'!$D$15:$AM$15,K$4,'Internal model reporting'!$D56:$AM56)</f>
        <v>0</v>
      </c>
      <c r="L42" s="38">
        <f>SUMIF('Internal model reporting'!$D$15:$AM$15,L$4,'Internal model reporting'!$D56:$AM56)</f>
        <v>0</v>
      </c>
    </row>
    <row r="43" spans="2:12" x14ac:dyDescent="0.35">
      <c r="B43" s="12"/>
    </row>
  </sheetData>
  <mergeCells count="2">
    <mergeCell ref="B10:B26"/>
    <mergeCell ref="B28:B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P57"/>
  <sheetViews>
    <sheetView topLeftCell="A6" workbookViewId="0">
      <selection activeCell="H18" sqref="H18"/>
    </sheetView>
  </sheetViews>
  <sheetFormatPr defaultColWidth="9.1796875" defaultRowHeight="14.5" x14ac:dyDescent="0.35"/>
  <cols>
    <col min="1" max="1" width="9.1796875" style="1"/>
    <col min="2" max="2" width="36.453125" style="1" customWidth="1"/>
    <col min="3" max="3" width="11.26953125" style="1" bestFit="1" customWidth="1"/>
    <col min="4" max="42" width="22.453125" style="1" customWidth="1"/>
    <col min="43" max="16384" width="9.1796875" style="1"/>
  </cols>
  <sheetData>
    <row r="2" spans="2:42" ht="26.5" customHeight="1" x14ac:dyDescent="0.35">
      <c r="D2" s="29" t="s">
        <v>222</v>
      </c>
      <c r="E2" s="29" t="s">
        <v>223</v>
      </c>
    </row>
    <row r="3" spans="2:42" ht="26" x14ac:dyDescent="0.35">
      <c r="B3" s="20" t="s">
        <v>138</v>
      </c>
      <c r="C3" s="8" t="s">
        <v>139</v>
      </c>
      <c r="D3" s="22" t="s">
        <v>38</v>
      </c>
      <c r="E3" s="9"/>
    </row>
    <row r="4" spans="2:42" ht="26" x14ac:dyDescent="0.35">
      <c r="B4" s="20" t="s">
        <v>140</v>
      </c>
      <c r="C4" s="8" t="s">
        <v>143</v>
      </c>
      <c r="D4" s="22" t="s">
        <v>4</v>
      </c>
      <c r="E4" s="9"/>
    </row>
    <row r="5" spans="2:42" ht="26" x14ac:dyDescent="0.35">
      <c r="B5" s="20" t="s">
        <v>141</v>
      </c>
      <c r="C5" s="8" t="s">
        <v>142</v>
      </c>
      <c r="D5" s="22" t="s">
        <v>145</v>
      </c>
      <c r="E5" s="9"/>
    </row>
    <row r="6" spans="2:42" ht="26" x14ac:dyDescent="0.35">
      <c r="B6" s="20" t="s">
        <v>147</v>
      </c>
      <c r="C6" s="8" t="s">
        <v>146</v>
      </c>
      <c r="D6" s="22" t="s">
        <v>148</v>
      </c>
      <c r="E6" s="9"/>
    </row>
    <row r="7" spans="2:42" ht="26" x14ac:dyDescent="0.35">
      <c r="B7" s="20" t="s">
        <v>156</v>
      </c>
      <c r="C7" s="8" t="s">
        <v>149</v>
      </c>
      <c r="D7" s="22" t="s">
        <v>10</v>
      </c>
      <c r="E7" s="9"/>
    </row>
    <row r="8" spans="2:42" ht="26.5" customHeight="1" x14ac:dyDescent="0.35">
      <c r="B8" s="20" t="s">
        <v>150</v>
      </c>
      <c r="C8" s="8" t="s">
        <v>12</v>
      </c>
      <c r="D8" s="22" t="s">
        <v>144</v>
      </c>
      <c r="E8" s="9"/>
    </row>
    <row r="9" spans="2:42" ht="26.5" customHeight="1" x14ac:dyDescent="0.35">
      <c r="B9" s="20" t="s">
        <v>153</v>
      </c>
      <c r="C9" s="8" t="s">
        <v>154</v>
      </c>
      <c r="D9" s="22" t="s">
        <v>96</v>
      </c>
      <c r="E9" s="9"/>
    </row>
    <row r="12" spans="2:42" x14ac:dyDescent="0.35">
      <c r="B12" s="2" t="s">
        <v>7</v>
      </c>
      <c r="C12" s="3">
        <v>0</v>
      </c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  <c r="Q12" s="3">
        <v>14</v>
      </c>
      <c r="R12" s="3">
        <v>15</v>
      </c>
      <c r="S12" s="3">
        <v>16</v>
      </c>
      <c r="T12" s="3">
        <v>17</v>
      </c>
      <c r="U12" s="3">
        <v>18</v>
      </c>
      <c r="V12" s="3">
        <v>19</v>
      </c>
      <c r="W12" s="3">
        <v>20</v>
      </c>
      <c r="X12" s="3">
        <v>21</v>
      </c>
      <c r="Y12" s="3">
        <v>22</v>
      </c>
      <c r="Z12" s="3">
        <v>23</v>
      </c>
      <c r="AA12" s="3">
        <v>24</v>
      </c>
      <c r="AB12" s="3">
        <v>25</v>
      </c>
      <c r="AC12" s="3">
        <v>26</v>
      </c>
      <c r="AD12" s="3">
        <v>27</v>
      </c>
      <c r="AE12" s="3">
        <v>28</v>
      </c>
      <c r="AF12" s="3">
        <v>29</v>
      </c>
      <c r="AG12" s="3">
        <v>30</v>
      </c>
      <c r="AH12" s="3">
        <v>31</v>
      </c>
      <c r="AI12" s="3">
        <v>32</v>
      </c>
      <c r="AJ12" s="3">
        <v>33</v>
      </c>
      <c r="AK12" s="3">
        <v>34</v>
      </c>
      <c r="AL12" s="3">
        <v>35</v>
      </c>
      <c r="AM12" s="3">
        <v>36</v>
      </c>
      <c r="AN12" s="3">
        <v>37</v>
      </c>
      <c r="AO12" s="3">
        <v>38</v>
      </c>
      <c r="AP12" s="3">
        <v>39</v>
      </c>
    </row>
    <row r="14" spans="2:42" ht="72.5" x14ac:dyDescent="0.35">
      <c r="B14" s="15" t="s">
        <v>75</v>
      </c>
      <c r="D14" s="19"/>
      <c r="E14" s="19"/>
      <c r="F14" s="19"/>
      <c r="G14" s="24" t="s">
        <v>60</v>
      </c>
      <c r="H14" s="24" t="s">
        <v>65</v>
      </c>
      <c r="I14" s="24" t="s">
        <v>61</v>
      </c>
      <c r="J14" s="24" t="s">
        <v>62</v>
      </c>
      <c r="K14" s="24" t="s">
        <v>63</v>
      </c>
      <c r="L14" s="24" t="s">
        <v>64</v>
      </c>
      <c r="M14" s="19"/>
      <c r="N14" s="19"/>
      <c r="O14" s="24" t="s">
        <v>66</v>
      </c>
      <c r="P14" s="19"/>
      <c r="Q14" s="24" t="s">
        <v>67</v>
      </c>
      <c r="R14" s="19"/>
      <c r="S14" s="19"/>
      <c r="T14" s="19"/>
      <c r="U14" s="19"/>
      <c r="V14" s="19"/>
      <c r="W14" s="24" t="s">
        <v>68</v>
      </c>
      <c r="X14" s="19"/>
      <c r="Y14" s="19"/>
      <c r="Z14" s="24" t="s">
        <v>74</v>
      </c>
      <c r="AA14" s="19"/>
      <c r="AB14" s="24" t="s">
        <v>69</v>
      </c>
      <c r="AC14" s="19"/>
      <c r="AD14" s="19"/>
      <c r="AE14" s="24" t="s">
        <v>73</v>
      </c>
      <c r="AF14" s="24" t="s">
        <v>70</v>
      </c>
      <c r="AG14" s="19"/>
      <c r="AH14" s="19"/>
      <c r="AI14" s="24" t="s">
        <v>71</v>
      </c>
      <c r="AJ14" s="19"/>
      <c r="AK14" s="19"/>
      <c r="AL14" s="24" t="s">
        <v>72</v>
      </c>
      <c r="AM14" s="19"/>
      <c r="AN14" s="19"/>
      <c r="AO14" s="24"/>
      <c r="AP14" s="19"/>
    </row>
    <row r="15" spans="2:42" ht="42" customHeight="1" x14ac:dyDescent="0.35">
      <c r="B15" s="15" t="s">
        <v>47</v>
      </c>
      <c r="D15" s="19" t="s">
        <v>3</v>
      </c>
      <c r="E15" s="19" t="s">
        <v>35</v>
      </c>
      <c r="F15" s="19" t="s">
        <v>48</v>
      </c>
      <c r="G15" s="19" t="s">
        <v>15</v>
      </c>
      <c r="H15" s="19" t="s">
        <v>48</v>
      </c>
      <c r="I15" s="19" t="s">
        <v>10</v>
      </c>
      <c r="J15" s="19" t="s">
        <v>11</v>
      </c>
      <c r="K15" s="19" t="s">
        <v>12</v>
      </c>
      <c r="L15" s="19" t="s">
        <v>9</v>
      </c>
      <c r="M15" s="19" t="s">
        <v>9</v>
      </c>
      <c r="N15" s="19" t="s">
        <v>48</v>
      </c>
      <c r="O15" s="19" t="s">
        <v>9</v>
      </c>
      <c r="P15" s="19" t="s">
        <v>11</v>
      </c>
      <c r="Q15" s="19" t="s">
        <v>9</v>
      </c>
      <c r="R15" s="19" t="s">
        <v>15</v>
      </c>
      <c r="S15" s="19" t="s">
        <v>48</v>
      </c>
      <c r="T15" s="19" t="s">
        <v>10</v>
      </c>
      <c r="U15" s="19" t="s">
        <v>11</v>
      </c>
      <c r="V15" s="19" t="s">
        <v>12</v>
      </c>
      <c r="W15" s="19" t="s">
        <v>9</v>
      </c>
      <c r="X15" s="19" t="s">
        <v>48</v>
      </c>
      <c r="Y15" s="19" t="s">
        <v>11</v>
      </c>
      <c r="Z15" s="19" t="s">
        <v>12</v>
      </c>
      <c r="AA15" s="19" t="s">
        <v>99</v>
      </c>
      <c r="AB15" s="19" t="s">
        <v>9</v>
      </c>
      <c r="AC15" s="19" t="s">
        <v>10</v>
      </c>
      <c r="AD15" s="19" t="s">
        <v>48</v>
      </c>
      <c r="AE15" s="19" t="s">
        <v>12</v>
      </c>
      <c r="AF15" s="19" t="s">
        <v>9</v>
      </c>
      <c r="AG15" s="19" t="s">
        <v>11</v>
      </c>
      <c r="AH15" s="19" t="s">
        <v>48</v>
      </c>
      <c r="AI15" s="19" t="s">
        <v>9</v>
      </c>
      <c r="AJ15" s="19" t="s">
        <v>12</v>
      </c>
      <c r="AK15" s="19" t="s">
        <v>48</v>
      </c>
      <c r="AL15" s="19" t="s">
        <v>9</v>
      </c>
      <c r="AM15" s="19" t="s">
        <v>13</v>
      </c>
      <c r="AN15" s="19" t="s">
        <v>48</v>
      </c>
      <c r="AO15" s="19" t="s">
        <v>99</v>
      </c>
      <c r="AP15" s="19" t="s">
        <v>99</v>
      </c>
    </row>
    <row r="16" spans="2:42" ht="52" x14ac:dyDescent="0.35">
      <c r="B16" s="14" t="s">
        <v>8</v>
      </c>
      <c r="D16" s="16" t="s">
        <v>3</v>
      </c>
      <c r="E16" s="16" t="s">
        <v>112</v>
      </c>
      <c r="F16" s="16" t="s">
        <v>4</v>
      </c>
      <c r="G16" s="17" t="s">
        <v>37</v>
      </c>
      <c r="H16" s="17" t="s">
        <v>39</v>
      </c>
      <c r="I16" s="18" t="s">
        <v>94</v>
      </c>
      <c r="J16" s="18" t="s">
        <v>95</v>
      </c>
      <c r="K16" s="18" t="s">
        <v>40</v>
      </c>
      <c r="L16" s="18" t="s">
        <v>45</v>
      </c>
      <c r="M16" s="17" t="s">
        <v>49</v>
      </c>
      <c r="N16" s="16" t="s">
        <v>38</v>
      </c>
      <c r="O16" s="18" t="s">
        <v>36</v>
      </c>
      <c r="P16" s="18" t="s">
        <v>46</v>
      </c>
      <c r="Q16" s="18" t="s">
        <v>50</v>
      </c>
      <c r="R16" s="18" t="s">
        <v>51</v>
      </c>
      <c r="S16" s="16" t="s">
        <v>133</v>
      </c>
      <c r="T16" s="18" t="s">
        <v>135</v>
      </c>
      <c r="U16" s="18" t="s">
        <v>136</v>
      </c>
      <c r="V16" s="18" t="s">
        <v>134</v>
      </c>
      <c r="W16" s="18" t="s">
        <v>137</v>
      </c>
      <c r="X16" s="16" t="s">
        <v>113</v>
      </c>
      <c r="Y16" s="18" t="s">
        <v>52</v>
      </c>
      <c r="Z16" s="18" t="s">
        <v>53</v>
      </c>
      <c r="AA16" s="18" t="s">
        <v>41</v>
      </c>
      <c r="AB16" s="18" t="s">
        <v>54</v>
      </c>
      <c r="AC16" s="18" t="s">
        <v>55</v>
      </c>
      <c r="AD16" s="16" t="s">
        <v>114</v>
      </c>
      <c r="AE16" s="18" t="s">
        <v>128</v>
      </c>
      <c r="AF16" s="18" t="s">
        <v>56</v>
      </c>
      <c r="AG16" s="18" t="s">
        <v>42</v>
      </c>
      <c r="AH16" s="16" t="s">
        <v>115</v>
      </c>
      <c r="AI16" s="18" t="s">
        <v>57</v>
      </c>
      <c r="AJ16" s="18" t="s">
        <v>43</v>
      </c>
      <c r="AK16" s="16" t="s">
        <v>58</v>
      </c>
      <c r="AL16" s="18" t="s">
        <v>59</v>
      </c>
      <c r="AM16" s="18" t="s">
        <v>44</v>
      </c>
      <c r="AN16" s="16" t="s">
        <v>96</v>
      </c>
      <c r="AO16" s="18" t="s">
        <v>97</v>
      </c>
      <c r="AP16" s="18" t="s">
        <v>98</v>
      </c>
    </row>
    <row r="18" spans="2:42" ht="26" x14ac:dyDescent="0.35">
      <c r="B18" s="20" t="s">
        <v>104</v>
      </c>
      <c r="C18" s="8" t="s"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2:42" x14ac:dyDescent="0.35">
      <c r="B19" s="20" t="s">
        <v>6</v>
      </c>
      <c r="C19" s="8" t="s">
        <v>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2:42" ht="26" x14ac:dyDescent="0.35">
      <c r="B20" s="20" t="s">
        <v>106</v>
      </c>
      <c r="C20" s="8" t="s">
        <v>105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2:42" x14ac:dyDescent="0.35">
      <c r="B21" s="20" t="s">
        <v>129</v>
      </c>
      <c r="C21" s="8" t="s">
        <v>130</v>
      </c>
      <c r="D21" s="13" t="s">
        <v>131</v>
      </c>
      <c r="E21" s="13" t="s">
        <v>131</v>
      </c>
      <c r="F21" s="13" t="s">
        <v>131</v>
      </c>
      <c r="G21" s="13" t="s">
        <v>131</v>
      </c>
      <c r="H21" s="13" t="s">
        <v>131</v>
      </c>
      <c r="I21" s="13" t="s">
        <v>131</v>
      </c>
      <c r="J21" s="13" t="s">
        <v>131</v>
      </c>
      <c r="K21" s="13" t="s">
        <v>131</v>
      </c>
      <c r="L21" s="13" t="s">
        <v>131</v>
      </c>
      <c r="M21" s="13" t="s">
        <v>131</v>
      </c>
      <c r="N21" s="13" t="s">
        <v>131</v>
      </c>
      <c r="O21" s="13" t="s">
        <v>131</v>
      </c>
      <c r="P21" s="13" t="s">
        <v>131</v>
      </c>
      <c r="Q21" s="13" t="s">
        <v>131</v>
      </c>
      <c r="R21" s="13" t="s">
        <v>131</v>
      </c>
      <c r="S21" s="13" t="s">
        <v>131</v>
      </c>
      <c r="T21" s="13" t="s">
        <v>131</v>
      </c>
      <c r="U21" s="13" t="s">
        <v>131</v>
      </c>
      <c r="V21" s="13" t="s">
        <v>131</v>
      </c>
      <c r="W21" s="13" t="s">
        <v>131</v>
      </c>
      <c r="X21" s="13" t="s">
        <v>131</v>
      </c>
      <c r="Y21" s="13" t="s">
        <v>131</v>
      </c>
      <c r="Z21" s="13" t="s">
        <v>131</v>
      </c>
      <c r="AA21" s="13" t="s">
        <v>131</v>
      </c>
      <c r="AB21" s="13" t="s">
        <v>131</v>
      </c>
      <c r="AC21" s="13" t="s">
        <v>131</v>
      </c>
      <c r="AD21" s="13" t="s">
        <v>131</v>
      </c>
      <c r="AE21" s="13" t="s">
        <v>131</v>
      </c>
      <c r="AF21" s="13" t="s">
        <v>131</v>
      </c>
      <c r="AG21" s="13" t="s">
        <v>131</v>
      </c>
      <c r="AH21" s="13" t="s">
        <v>131</v>
      </c>
      <c r="AI21" s="13" t="s">
        <v>131</v>
      </c>
      <c r="AJ21" s="13" t="s">
        <v>131</v>
      </c>
      <c r="AK21" s="13" t="s">
        <v>131</v>
      </c>
      <c r="AL21" s="13" t="s">
        <v>131</v>
      </c>
      <c r="AM21" s="13" t="s">
        <v>131</v>
      </c>
      <c r="AN21" s="13" t="s">
        <v>131</v>
      </c>
      <c r="AO21" s="13" t="s">
        <v>131</v>
      </c>
      <c r="AP21" s="13" t="s">
        <v>131</v>
      </c>
    </row>
    <row r="22" spans="2:42" ht="26" x14ac:dyDescent="0.35">
      <c r="B22" s="20" t="s">
        <v>14</v>
      </c>
      <c r="C22" s="8" t="s">
        <v>2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4" spans="2:42" x14ac:dyDescent="0.35">
      <c r="B24" s="39" t="s">
        <v>16</v>
      </c>
      <c r="C24" s="10" t="s">
        <v>17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2:42" x14ac:dyDescent="0.35">
      <c r="B25" s="39"/>
      <c r="C25" s="10" t="s">
        <v>18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2:42" x14ac:dyDescent="0.35">
      <c r="B26" s="39"/>
      <c r="C26" s="10" t="s">
        <v>19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2:42" x14ac:dyDescent="0.35">
      <c r="B27" s="39"/>
      <c r="C27" s="10" t="s">
        <v>20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2:42" x14ac:dyDescent="0.35">
      <c r="B28" s="39"/>
      <c r="C28" s="10" t="s">
        <v>21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2:42" x14ac:dyDescent="0.35">
      <c r="B29" s="39"/>
      <c r="C29" s="10" t="s">
        <v>22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2:42" x14ac:dyDescent="0.35">
      <c r="B30" s="39"/>
      <c r="C30" s="10" t="s">
        <v>23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2:42" x14ac:dyDescent="0.35">
      <c r="B31" s="39"/>
      <c r="C31" s="10" t="s">
        <v>24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2:42" x14ac:dyDescent="0.35">
      <c r="B32" s="39"/>
      <c r="C32" s="10" t="s">
        <v>25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2:42" x14ac:dyDescent="0.35">
      <c r="B33" s="39"/>
      <c r="C33" s="10" t="s">
        <v>26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2:42" x14ac:dyDescent="0.35">
      <c r="B34" s="39"/>
      <c r="C34" s="10" t="s">
        <v>27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2:42" x14ac:dyDescent="0.35">
      <c r="B35" s="39"/>
      <c r="C35" s="10" t="s">
        <v>28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2:42" x14ac:dyDescent="0.35">
      <c r="B36" s="39"/>
      <c r="C36" s="10" t="s">
        <v>29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2:42" x14ac:dyDescent="0.35">
      <c r="B37" s="39"/>
      <c r="C37" s="10" t="s">
        <v>30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2:42" x14ac:dyDescent="0.35">
      <c r="B38" s="39"/>
      <c r="C38" s="10" t="s">
        <v>31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2:42" x14ac:dyDescent="0.35">
      <c r="B39" s="39"/>
      <c r="C39" s="10" t="s">
        <v>32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2:42" x14ac:dyDescent="0.35">
      <c r="B40" s="39"/>
      <c r="C40" s="10" t="s">
        <v>33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2" spans="2:42" ht="14.5" customHeight="1" x14ac:dyDescent="0.35">
      <c r="B42" s="40" t="s">
        <v>34</v>
      </c>
      <c r="C42" s="21">
        <v>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2:42" x14ac:dyDescent="0.35">
      <c r="B43" s="40"/>
      <c r="C43" s="21">
        <v>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2:42" x14ac:dyDescent="0.35">
      <c r="B44" s="40"/>
      <c r="C44" s="21">
        <v>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2:42" x14ac:dyDescent="0.35">
      <c r="B45" s="40"/>
      <c r="C45" s="21">
        <v>4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2:42" x14ac:dyDescent="0.35">
      <c r="B46" s="40"/>
      <c r="C46" s="21" t="s">
        <v>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2:42" x14ac:dyDescent="0.35">
      <c r="B47" s="40"/>
      <c r="C47" s="21" t="s">
        <v>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2:42" x14ac:dyDescent="0.35">
      <c r="B48" s="40"/>
      <c r="C48" s="21" t="s">
        <v>5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2:42" x14ac:dyDescent="0.35">
      <c r="B49" s="40"/>
      <c r="C49" s="21" t="s">
        <v>5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2:42" x14ac:dyDescent="0.35">
      <c r="B50" s="40"/>
      <c r="C50" s="21" t="s">
        <v>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2:42" x14ac:dyDescent="0.35">
      <c r="B51" s="40"/>
      <c r="C51" s="21" t="s">
        <v>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2:42" x14ac:dyDescent="0.35">
      <c r="B52" s="40"/>
      <c r="C52" s="21" t="s">
        <v>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2:42" x14ac:dyDescent="0.35">
      <c r="B53" s="40"/>
      <c r="C53" s="21" t="s">
        <v>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2:42" x14ac:dyDescent="0.35">
      <c r="B54" s="40"/>
      <c r="C54" s="21" t="s">
        <v>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2:42" x14ac:dyDescent="0.35">
      <c r="B55" s="40"/>
      <c r="C55" s="21" t="s">
        <v>5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2:42" x14ac:dyDescent="0.35">
      <c r="B56" s="41"/>
      <c r="C56" s="26">
        <v>500000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2:42" x14ac:dyDescent="0.35">
      <c r="B57" s="12"/>
    </row>
  </sheetData>
  <mergeCells count="2">
    <mergeCell ref="B42:B56"/>
    <mergeCell ref="B24:B40"/>
  </mergeCells>
  <conditionalFormatting sqref="D24:D40 D42:N56 R42:R56 X42:X56 AA42:AD56 R24:R40 X24:X40 AA24:AD40 AF24:AG40 AF42:AG56 AK42:AP56 AK24:AP40">
    <cfRule type="expression" dxfId="26" priority="26">
      <formula>D$21="No"</formula>
    </cfRule>
  </conditionalFormatting>
  <conditionalFormatting sqref="E24:N40">
    <cfRule type="expression" dxfId="25" priority="27">
      <formula>E$21="No"</formula>
    </cfRule>
  </conditionalFormatting>
  <conditionalFormatting sqref="O42:O56">
    <cfRule type="expression" dxfId="24" priority="25">
      <formula>O$21="No"</formula>
    </cfRule>
  </conditionalFormatting>
  <conditionalFormatting sqref="O24:O40">
    <cfRule type="expression" dxfId="23" priority="24">
      <formula>O$21="No"</formula>
    </cfRule>
  </conditionalFormatting>
  <conditionalFormatting sqref="P42:P56">
    <cfRule type="expression" dxfId="22" priority="23">
      <formula>P$21="No"</formula>
    </cfRule>
  </conditionalFormatting>
  <conditionalFormatting sqref="P24:P40">
    <cfRule type="expression" dxfId="21" priority="22">
      <formula>P$21="No"</formula>
    </cfRule>
  </conditionalFormatting>
  <conditionalFormatting sqref="S42:W56">
    <cfRule type="expression" dxfId="20" priority="21">
      <formula>S$21="No"</formula>
    </cfRule>
  </conditionalFormatting>
  <conditionalFormatting sqref="S24:W40">
    <cfRule type="expression" dxfId="19" priority="20">
      <formula>S$21="No"</formula>
    </cfRule>
  </conditionalFormatting>
  <conditionalFormatting sqref="Y42:Y56">
    <cfRule type="expression" dxfId="18" priority="19">
      <formula>Y$21="No"</formula>
    </cfRule>
  </conditionalFormatting>
  <conditionalFormatting sqref="Y24:Y40">
    <cfRule type="expression" dxfId="17" priority="18">
      <formula>Y$21="No"</formula>
    </cfRule>
  </conditionalFormatting>
  <conditionalFormatting sqref="Z42:Z56">
    <cfRule type="expression" dxfId="16" priority="17">
      <formula>Z$21="No"</formula>
    </cfRule>
  </conditionalFormatting>
  <conditionalFormatting sqref="Z24:Z40">
    <cfRule type="expression" dxfId="15" priority="16">
      <formula>Z$21="No"</formula>
    </cfRule>
  </conditionalFormatting>
  <conditionalFormatting sqref="AE42:AE56">
    <cfRule type="expression" dxfId="14" priority="15">
      <formula>AE$21="No"</formula>
    </cfRule>
  </conditionalFormatting>
  <conditionalFormatting sqref="AE24:AE40">
    <cfRule type="expression" dxfId="13" priority="14">
      <formula>AE$21="No"</formula>
    </cfRule>
  </conditionalFormatting>
  <conditionalFormatting sqref="AH42:AJ56">
    <cfRule type="expression" dxfId="12" priority="13">
      <formula>AH$21="No"</formula>
    </cfRule>
  </conditionalFormatting>
  <conditionalFormatting sqref="AH24:AJ40">
    <cfRule type="expression" dxfId="11" priority="12">
      <formula>AH$21="No"</formula>
    </cfRule>
  </conditionalFormatting>
  <conditionalFormatting sqref="Q42:Q56">
    <cfRule type="expression" dxfId="10" priority="11">
      <formula>Q$21="No"</formula>
    </cfRule>
  </conditionalFormatting>
  <conditionalFormatting sqref="Q24:Q40">
    <cfRule type="expression" dxfId="9" priority="10">
      <formula>Q$21="No"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0E61962-7306-447C-8CAA-A85FF0394164}">
            <xm:f>$D$3=Lists!$B$2</xm:f>
            <x14:dxf>
              <fill>
                <patternFill patternType="darkTrellis"/>
              </fill>
            </x14:dxf>
          </x14:cfRule>
          <xm:sqref>G18:G22 G24:G40 G42:G56</xm:sqref>
        </x14:conditionalFormatting>
        <x14:conditionalFormatting xmlns:xm="http://schemas.microsoft.com/office/excel/2006/main">
          <x14:cfRule type="expression" priority="2" id="{15A64B7D-8C01-40A4-A44A-0BB6DA0C88CD}">
            <xm:f>$D$4=Lists!$B$1</xm:f>
            <x14:dxf>
              <fill>
                <patternFill patternType="darkTrellis"/>
              </fill>
            </x14:dxf>
          </x14:cfRule>
          <xm:sqref>O18:O22 O24:O40 O42:O56</xm:sqref>
        </x14:conditionalFormatting>
        <x14:conditionalFormatting xmlns:xm="http://schemas.microsoft.com/office/excel/2006/main">
          <x14:cfRule type="expression" priority="4" id="{54F8EFE5-89F6-4E28-8B8A-BF0E4D7EEF16}">
            <xm:f>$D$6=Lists!$D$1</xm:f>
            <x14:dxf>
              <fill>
                <patternFill patternType="darkTrellis"/>
              </fill>
            </x14:dxf>
          </x14:cfRule>
          <xm:sqref>P18:P22 P24:P40 P42:P56</xm:sqref>
        </x14:conditionalFormatting>
        <x14:conditionalFormatting xmlns:xm="http://schemas.microsoft.com/office/excel/2006/main">
          <x14:cfRule type="expression" priority="3" id="{2AF37168-6979-42DA-8845-9E622677FE14}">
            <xm:f>$D$5=Lists!$C$2</xm:f>
            <x14:dxf>
              <fill>
                <patternFill patternType="darkTrellis"/>
              </fill>
            </x14:dxf>
          </x14:cfRule>
          <xm:sqref>S18:W22 S24:W40 S42:W56</xm:sqref>
        </x14:conditionalFormatting>
        <x14:conditionalFormatting xmlns:xm="http://schemas.microsoft.com/office/excel/2006/main">
          <x14:cfRule type="expression" priority="5" id="{FE4115CD-A7E6-49A5-B586-E50BCE014F6B}">
            <xm:f>$D$7=Lists!$E$1</xm:f>
            <x14:dxf>
              <fill>
                <patternFill patternType="darkTrellis"/>
              </fill>
            </x14:dxf>
          </x14:cfRule>
          <xm:sqref>Y18:Y22 Y24:Y40 Y42:Y56</xm:sqref>
        </x14:conditionalFormatting>
        <x14:conditionalFormatting xmlns:xm="http://schemas.microsoft.com/office/excel/2006/main">
          <x14:cfRule type="expression" priority="7" id="{D3FE7110-5C97-42D2-8183-A1723618BC79}">
            <xm:f>OR($D$8=Lists!$F$1,$D$8=Lists!$F$3)</xm:f>
            <x14:dxf>
              <fill>
                <patternFill patternType="darkTrellis"/>
              </fill>
            </x14:dxf>
          </x14:cfRule>
          <xm:sqref>Z18:Z22 Z24:Z40 Z42:Z56</xm:sqref>
        </x14:conditionalFormatting>
        <x14:conditionalFormatting xmlns:xm="http://schemas.microsoft.com/office/excel/2006/main">
          <x14:cfRule type="expression" priority="8" id="{FA5F6D04-1C48-45C4-8406-4FBC576FCB43}">
            <xm:f>OR($D$8=Lists!$F$1,$D$8=Lists!$F$2)</xm:f>
            <x14:dxf>
              <fill>
                <patternFill patternType="darkTrellis"/>
              </fill>
            </x14:dxf>
          </x14:cfRule>
          <xm:sqref>AE18:AE22 AE24:AE40 AE42:AE56</xm:sqref>
        </x14:conditionalFormatting>
        <x14:conditionalFormatting xmlns:xm="http://schemas.microsoft.com/office/excel/2006/main">
          <x14:cfRule type="expression" priority="6" id="{8C6BE05D-6618-42E4-A006-946A2D225E2B}">
            <xm:f>AND($D$8&lt;&gt;Lists!$F$1,$D$8&lt;&gt;Lists!$F$5,$D$8&lt;&gt;Lists!$F$6)</xm:f>
            <x14:dxf>
              <fill>
                <patternFill patternType="darkTrellis"/>
              </fill>
            </x14:dxf>
          </x14:cfRule>
          <xm:sqref>AH18:AJ22 AH24:AJ40 AH42:AJ56</xm:sqref>
        </x14:conditionalFormatting>
        <x14:conditionalFormatting xmlns:xm="http://schemas.microsoft.com/office/excel/2006/main">
          <x14:cfRule type="expression" priority="9" id="{8D93BBAD-006F-4259-A2EF-75D82F9623D8}">
            <xm:f>$D$9=Lists!$G$1</xm:f>
            <x14:dxf>
              <fill>
                <patternFill patternType="darkTrellis"/>
              </fill>
            </x14:dxf>
          </x14:cfRule>
          <xm:sqref>Q18:Q22 Q24:Q40 Q42:Q56 W18:W22 W24:W40 W42:W56 AB18:AB22 AB24:AB40 AB42:AB56 AF18:AF22 AF24:AF40 AF42:AF56 AI18:AI22 AI24:AI40 AI42:AI56 AL18:AL22 AL24:AL40 AL42:AL56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Lists!$A$1:$A$2</xm:f>
          </x14:formula1>
          <xm:sqref>D21:AP21</xm:sqref>
        </x14:dataValidation>
        <x14:dataValidation type="list" allowBlank="1" showInputMessage="1" showErrorMessage="1" xr:uid="{00000000-0002-0000-0200-000001000000}">
          <x14:formula1>
            <xm:f>Lists!$B$1:$B$3</xm:f>
          </x14:formula1>
          <xm:sqref>D3:D4</xm:sqref>
        </x14:dataValidation>
        <x14:dataValidation type="list" allowBlank="1" showInputMessage="1" showErrorMessage="1" xr:uid="{00000000-0002-0000-0200-000002000000}">
          <x14:formula1>
            <xm:f>Lists!$C$1:$C$3</xm:f>
          </x14:formula1>
          <xm:sqref>D5</xm:sqref>
        </x14:dataValidation>
        <x14:dataValidation type="list" allowBlank="1" showInputMessage="1" showErrorMessage="1" xr:uid="{00000000-0002-0000-0200-000003000000}">
          <x14:formula1>
            <xm:f>Lists!$D$1:$D$3</xm:f>
          </x14:formula1>
          <xm:sqref>D6</xm:sqref>
        </x14:dataValidation>
        <x14:dataValidation type="list" allowBlank="1" showInputMessage="1" showErrorMessage="1" xr:uid="{00000000-0002-0000-0200-000004000000}">
          <x14:formula1>
            <xm:f>Lists!$E$1:$E$3</xm:f>
          </x14:formula1>
          <xm:sqref>D7</xm:sqref>
        </x14:dataValidation>
        <x14:dataValidation type="list" allowBlank="1" showInputMessage="1" showErrorMessage="1" xr:uid="{00000000-0002-0000-0200-000005000000}">
          <x14:formula1>
            <xm:f>Lists!$G$1:$G$2</xm:f>
          </x14:formula1>
          <xm:sqref>D9</xm:sqref>
        </x14:dataValidation>
        <x14:dataValidation type="list" allowBlank="1" showInputMessage="1" showErrorMessage="1" xr:uid="{00000000-0002-0000-0200-000006000000}">
          <x14:formula1>
            <xm:f>Lists!$F$1:$F$6</xm:f>
          </x14:formula1>
          <xm:sqref>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4"/>
  <sheetViews>
    <sheetView workbookViewId="0">
      <selection activeCell="D14" sqref="D14"/>
    </sheetView>
  </sheetViews>
  <sheetFormatPr defaultRowHeight="14.5" x14ac:dyDescent="0.35"/>
  <cols>
    <col min="2" max="2" width="47.1796875" bestFit="1" customWidth="1"/>
    <col min="3" max="3" width="14" bestFit="1" customWidth="1"/>
    <col min="4" max="4" width="10.453125" customWidth="1"/>
  </cols>
  <sheetData>
    <row r="2" spans="2:4" x14ac:dyDescent="0.35">
      <c r="B2" s="20" t="s">
        <v>116</v>
      </c>
      <c r="C2" s="8" t="s">
        <v>120</v>
      </c>
      <c r="D2" s="9"/>
    </row>
    <row r="3" spans="2:4" x14ac:dyDescent="0.35">
      <c r="B3" s="20" t="s">
        <v>117</v>
      </c>
      <c r="C3" s="8" t="s">
        <v>121</v>
      </c>
      <c r="D3" s="9"/>
    </row>
    <row r="4" spans="2:4" ht="26" x14ac:dyDescent="0.35">
      <c r="B4" s="20" t="s">
        <v>118</v>
      </c>
      <c r="C4" s="8" t="s">
        <v>122</v>
      </c>
      <c r="D4" s="9"/>
    </row>
    <row r="5" spans="2:4" x14ac:dyDescent="0.35">
      <c r="B5" s="20" t="s">
        <v>119</v>
      </c>
      <c r="C5" s="8" t="s">
        <v>123</v>
      </c>
      <c r="D5" s="9"/>
    </row>
    <row r="6" spans="2:4" x14ac:dyDescent="0.35">
      <c r="B6" s="20" t="s">
        <v>126</v>
      </c>
      <c r="C6" s="8" t="s">
        <v>124</v>
      </c>
      <c r="D6" s="9"/>
    </row>
    <row r="7" spans="2:4" x14ac:dyDescent="0.35">
      <c r="B7" s="20" t="s">
        <v>127</v>
      </c>
      <c r="C7" s="8" t="s">
        <v>125</v>
      </c>
      <c r="D7" s="9"/>
    </row>
    <row r="9" spans="2:4" ht="26" x14ac:dyDescent="0.35">
      <c r="B9" s="20" t="s">
        <v>102</v>
      </c>
      <c r="C9" s="8" t="s">
        <v>2</v>
      </c>
      <c r="D9" s="9"/>
    </row>
    <row r="10" spans="2:4" ht="26" x14ac:dyDescent="0.35">
      <c r="B10" s="27" t="s">
        <v>88</v>
      </c>
      <c r="C10" s="8" t="s">
        <v>89</v>
      </c>
      <c r="D10" s="9"/>
    </row>
    <row r="11" spans="2:4" x14ac:dyDescent="0.35">
      <c r="B11" s="27" t="s">
        <v>90</v>
      </c>
      <c r="C11" s="8" t="s">
        <v>91</v>
      </c>
      <c r="D11" s="9"/>
    </row>
    <row r="12" spans="2:4" x14ac:dyDescent="0.35">
      <c r="B12" s="27" t="s">
        <v>109</v>
      </c>
      <c r="C12" s="8" t="s">
        <v>111</v>
      </c>
      <c r="D12" s="9"/>
    </row>
    <row r="13" spans="2:4" x14ac:dyDescent="0.35">
      <c r="B13" s="27" t="s">
        <v>110</v>
      </c>
      <c r="C13" s="8" t="s">
        <v>103</v>
      </c>
      <c r="D13" s="9"/>
    </row>
    <row r="14" spans="2:4" x14ac:dyDescent="0.35">
      <c r="B14" s="27" t="s">
        <v>92</v>
      </c>
      <c r="C14" s="8" t="s">
        <v>93</v>
      </c>
      <c r="D14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XEU14"/>
  <sheetViews>
    <sheetView showGridLines="0" topLeftCell="C1" workbookViewId="0">
      <selection activeCell="K4" sqref="K4"/>
    </sheetView>
  </sheetViews>
  <sheetFormatPr defaultRowHeight="14.5" x14ac:dyDescent="0.35"/>
  <cols>
    <col min="3" max="3" width="13.81640625" customWidth="1"/>
    <col min="4" max="9" width="10.7265625" customWidth="1"/>
    <col min="11" max="11" width="13" customWidth="1"/>
    <col min="12" max="19" width="10.7265625" customWidth="1"/>
  </cols>
  <sheetData>
    <row r="3" spans="1:16375" x14ac:dyDescent="0.35">
      <c r="C3" s="1"/>
      <c r="D3" s="1" t="s">
        <v>108</v>
      </c>
      <c r="E3" s="1"/>
      <c r="F3" s="1"/>
      <c r="G3" s="1"/>
      <c r="H3" s="1"/>
      <c r="I3" s="1"/>
      <c r="K3" s="1"/>
      <c r="L3" s="1" t="s">
        <v>107</v>
      </c>
      <c r="M3" s="1"/>
      <c r="N3" s="1"/>
      <c r="O3" s="1"/>
      <c r="P3" s="1"/>
      <c r="Q3" s="1"/>
      <c r="R3" s="1"/>
    </row>
    <row r="4" spans="1:16375" x14ac:dyDescent="0.35">
      <c r="C4" s="1"/>
      <c r="D4" s="7" t="s">
        <v>9</v>
      </c>
      <c r="E4" s="7" t="s">
        <v>15</v>
      </c>
      <c r="F4" s="7" t="s">
        <v>10</v>
      </c>
      <c r="G4" s="7" t="s">
        <v>11</v>
      </c>
      <c r="H4" s="7" t="s">
        <v>12</v>
      </c>
      <c r="I4" s="7" t="s">
        <v>13</v>
      </c>
      <c r="K4" s="1"/>
      <c r="L4" s="7" t="s">
        <v>9</v>
      </c>
      <c r="M4" s="7" t="s">
        <v>15</v>
      </c>
      <c r="N4" s="7" t="s">
        <v>101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99</v>
      </c>
      <c r="T4" s="7"/>
      <c r="U4" s="7"/>
    </row>
    <row r="5" spans="1:16375" x14ac:dyDescent="0.35">
      <c r="C5" s="7" t="s">
        <v>9</v>
      </c>
      <c r="D5" s="11">
        <v>1</v>
      </c>
      <c r="E5" s="1"/>
      <c r="F5" s="1"/>
      <c r="G5" s="1"/>
      <c r="H5" s="1"/>
      <c r="I5" s="1"/>
      <c r="K5" s="7" t="s">
        <v>9</v>
      </c>
      <c r="L5" s="11">
        <v>1</v>
      </c>
      <c r="M5" s="1"/>
      <c r="N5" s="1"/>
      <c r="O5" s="1"/>
      <c r="P5" s="1"/>
      <c r="Q5" s="1"/>
      <c r="R5" s="1"/>
      <c r="S5" s="1"/>
    </row>
    <row r="6" spans="1:16375" x14ac:dyDescent="0.35">
      <c r="C6" s="7" t="s">
        <v>15</v>
      </c>
      <c r="D6" s="1"/>
      <c r="E6" s="11">
        <v>1</v>
      </c>
      <c r="F6" s="1"/>
      <c r="G6" s="1"/>
      <c r="H6" s="1"/>
      <c r="I6" s="1"/>
      <c r="K6" s="7" t="s">
        <v>15</v>
      </c>
      <c r="L6" s="11"/>
      <c r="M6" s="11">
        <v>1</v>
      </c>
      <c r="N6" s="11"/>
      <c r="O6" s="1"/>
      <c r="P6" s="1"/>
      <c r="Q6" s="1"/>
      <c r="R6" s="1"/>
    </row>
    <row r="7" spans="1:16375" x14ac:dyDescent="0.35">
      <c r="A7" s="11"/>
      <c r="C7" s="7" t="s">
        <v>10</v>
      </c>
      <c r="D7" s="1"/>
      <c r="E7" s="1"/>
      <c r="F7" s="11">
        <v>1</v>
      </c>
      <c r="G7" s="1"/>
      <c r="H7" s="1"/>
      <c r="I7" s="1"/>
      <c r="J7" s="11"/>
      <c r="K7" s="7" t="s">
        <v>101</v>
      </c>
      <c r="L7" s="11"/>
      <c r="M7" s="11"/>
      <c r="N7" s="11">
        <v>1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</row>
    <row r="8" spans="1:16375" x14ac:dyDescent="0.35">
      <c r="C8" s="7" t="s">
        <v>11</v>
      </c>
      <c r="D8" s="1"/>
      <c r="E8" s="1"/>
      <c r="F8" s="1"/>
      <c r="G8" s="11">
        <v>1</v>
      </c>
      <c r="H8" s="1"/>
      <c r="I8" s="1"/>
      <c r="K8" s="7" t="s">
        <v>10</v>
      </c>
      <c r="L8" s="1"/>
      <c r="M8" s="1"/>
      <c r="N8" s="1"/>
      <c r="O8" s="11">
        <v>1</v>
      </c>
      <c r="P8" s="1"/>
      <c r="Q8" s="1"/>
      <c r="R8" s="1"/>
    </row>
    <row r="9" spans="1:16375" x14ac:dyDescent="0.35">
      <c r="C9" s="7" t="s">
        <v>12</v>
      </c>
      <c r="D9" s="1"/>
      <c r="E9" s="1"/>
      <c r="F9" s="1"/>
      <c r="G9" s="1"/>
      <c r="H9" s="11">
        <v>1</v>
      </c>
      <c r="I9" s="1"/>
      <c r="K9" s="7" t="s">
        <v>11</v>
      </c>
      <c r="L9" s="1"/>
      <c r="M9" s="1"/>
      <c r="N9" s="1"/>
      <c r="O9" s="1"/>
      <c r="P9" s="11">
        <v>1</v>
      </c>
      <c r="Q9" s="1"/>
      <c r="R9" s="1"/>
    </row>
    <row r="10" spans="1:16375" x14ac:dyDescent="0.35">
      <c r="C10" s="7" t="s">
        <v>13</v>
      </c>
      <c r="D10" s="1"/>
      <c r="E10" s="1"/>
      <c r="F10" s="1"/>
      <c r="G10" s="1"/>
      <c r="H10" s="1"/>
      <c r="I10" s="11">
        <v>1</v>
      </c>
      <c r="K10" s="7" t="s">
        <v>12</v>
      </c>
      <c r="L10" s="1"/>
      <c r="M10" s="1"/>
      <c r="N10" s="1"/>
      <c r="O10" s="1"/>
      <c r="P10" s="1"/>
      <c r="Q10" s="11">
        <v>1</v>
      </c>
      <c r="R10" s="1"/>
    </row>
    <row r="11" spans="1:16375" x14ac:dyDescent="0.35">
      <c r="K11" s="7" t="s">
        <v>13</v>
      </c>
      <c r="L11" s="1"/>
      <c r="M11" s="1"/>
      <c r="N11" s="1"/>
      <c r="O11" s="1"/>
      <c r="P11" s="1"/>
      <c r="Q11" s="1"/>
      <c r="R11" s="11">
        <v>1</v>
      </c>
    </row>
    <row r="12" spans="1:16375" x14ac:dyDescent="0.35">
      <c r="K12" s="7" t="s">
        <v>99</v>
      </c>
      <c r="L12" s="1"/>
      <c r="S12" s="28">
        <v>1</v>
      </c>
    </row>
    <row r="13" spans="1:16375" x14ac:dyDescent="0.35">
      <c r="K13" s="7"/>
    </row>
    <row r="14" spans="1:16375" x14ac:dyDescent="0.35">
      <c r="K1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P23"/>
  <sheetViews>
    <sheetView showGridLines="0" topLeftCell="A5" workbookViewId="0">
      <selection activeCell="A7" sqref="A7"/>
    </sheetView>
  </sheetViews>
  <sheetFormatPr defaultRowHeight="14.5" x14ac:dyDescent="0.35"/>
  <cols>
    <col min="3" max="3" width="10.1796875" bestFit="1" customWidth="1"/>
    <col min="4" max="16" width="14.1796875" style="1" customWidth="1"/>
  </cols>
  <sheetData>
    <row r="5" spans="2:16" ht="65" x14ac:dyDescent="0.35">
      <c r="D5" s="23" t="s">
        <v>76</v>
      </c>
      <c r="E5" s="23" t="s">
        <v>77</v>
      </c>
      <c r="F5" s="23" t="s">
        <v>78</v>
      </c>
      <c r="G5" s="23" t="s">
        <v>79</v>
      </c>
      <c r="H5" s="23" t="s">
        <v>80</v>
      </c>
      <c r="I5" s="23" t="s">
        <v>81</v>
      </c>
      <c r="J5" s="23" t="s">
        <v>82</v>
      </c>
      <c r="K5" s="23" t="s">
        <v>83</v>
      </c>
      <c r="L5" s="23" t="s">
        <v>84</v>
      </c>
      <c r="M5" s="23" t="s">
        <v>85</v>
      </c>
      <c r="N5" s="23" t="s">
        <v>86</v>
      </c>
      <c r="O5" s="25" t="s">
        <v>100</v>
      </c>
      <c r="P5" s="23" t="s">
        <v>87</v>
      </c>
    </row>
    <row r="7" spans="2:16" x14ac:dyDescent="0.35">
      <c r="C7" s="20" t="s">
        <v>3</v>
      </c>
      <c r="D7" s="13">
        <f t="shared" ref="D7:O7" si="0">SQRT(SUMSQ(D$9:D$1048576))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3">
        <f>'Standardised model reporting'!D7-'Internal model reporting'!D19</f>
        <v>0</v>
      </c>
    </row>
    <row r="9" spans="2:16" ht="14.5" customHeight="1" x14ac:dyDescent="0.35">
      <c r="B9" s="40" t="s">
        <v>34</v>
      </c>
      <c r="C9" s="21">
        <v>1</v>
      </c>
      <c r="D9" s="13">
        <f>'Standardised model reporting'!D28-'Internal model reporting'!D42</f>
        <v>0</v>
      </c>
      <c r="E9" s="22">
        <f>'Standardised model reporting'!D28-SUM('Standardised model reporting'!E28:L28)</f>
        <v>0</v>
      </c>
      <c r="F9" s="13">
        <f>'Internal model reporting'!D42-SUM('Internal model reporting'!E42,'Internal model reporting'!F42,'Internal model reporting'!N42,'Internal model reporting'!S42,'Internal model reporting'!X42,'Internal model reporting'!AD42,'Internal model reporting'!AH42,'Internal model reporting'!AK42,'Internal model reporting'!AN42)</f>
        <v>0</v>
      </c>
      <c r="G9" s="13">
        <f>'Internal model reporting'!F42-SUM('Internal model reporting'!G42,'Internal model reporting'!H42,'Internal model reporting'!M42)</f>
        <v>0</v>
      </c>
      <c r="H9" s="13">
        <f>'Internal model reporting'!H42-SUM('Internal model reporting'!I42:L42)</f>
        <v>0</v>
      </c>
      <c r="I9" s="13">
        <f>'Internal model reporting'!N42-SUM('Internal model reporting'!O42:R42)</f>
        <v>0</v>
      </c>
      <c r="J9" s="13">
        <f>'Internal model reporting'!S42-SUM('Internal model reporting'!T42:W42)</f>
        <v>0</v>
      </c>
      <c r="K9" s="13">
        <f>'Internal model reporting'!X42-SUM('Internal model reporting'!Y42:Z42,'Internal model reporting'!AB42:AC42)</f>
        <v>0</v>
      </c>
      <c r="L9" s="13">
        <f>'Internal model reporting'!AD42-SUM('Internal model reporting'!AE42:AG42)</f>
        <v>0</v>
      </c>
      <c r="M9" s="13">
        <f>'Internal model reporting'!AH42-SUM('Internal model reporting'!AI42:AJ42)</f>
        <v>0</v>
      </c>
      <c r="N9" s="13">
        <f>'Internal model reporting'!AK42-SUM('Internal model reporting'!AL42:AM42)</f>
        <v>0</v>
      </c>
      <c r="O9" s="13">
        <f>'Internal model reporting'!AN42-SUM('Internal model reporting'!AO42:AP42,'Internal model reporting'!AA42)</f>
        <v>0</v>
      </c>
    </row>
    <row r="10" spans="2:16" x14ac:dyDescent="0.35">
      <c r="B10" s="40"/>
      <c r="C10" s="21">
        <v>2</v>
      </c>
      <c r="D10" s="13">
        <f>'Standardised model reporting'!D29-'Internal model reporting'!D43</f>
        <v>0</v>
      </c>
      <c r="E10" s="22">
        <f>'Standardised model reporting'!D29-SUM('Standardised model reporting'!E29:L29)</f>
        <v>0</v>
      </c>
      <c r="F10" s="13">
        <f>'Internal model reporting'!D43-SUM('Internal model reporting'!E43,'Internal model reporting'!F43,'Internal model reporting'!N43,'Internal model reporting'!S43,'Internal model reporting'!X43,'Internal model reporting'!AD43,'Internal model reporting'!AH43,'Internal model reporting'!AK43,'Internal model reporting'!AN43)</f>
        <v>0</v>
      </c>
      <c r="G10" s="13">
        <f>'Internal model reporting'!F43-SUM('Internal model reporting'!G43,'Internal model reporting'!H43,'Internal model reporting'!M43)</f>
        <v>0</v>
      </c>
      <c r="H10" s="13">
        <f>'Internal model reporting'!H43-SUM('Internal model reporting'!I43:L43)</f>
        <v>0</v>
      </c>
      <c r="I10" s="13">
        <f>'Internal model reporting'!N43-SUM('Internal model reporting'!O43:R43)</f>
        <v>0</v>
      </c>
      <c r="J10" s="13">
        <f>'Internal model reporting'!S43-SUM('Internal model reporting'!T43:W43)</f>
        <v>0</v>
      </c>
      <c r="K10" s="13">
        <f>'Internal model reporting'!X43-SUM('Internal model reporting'!Y43:Z43,'Internal model reporting'!AB43:AC43)</f>
        <v>0</v>
      </c>
      <c r="L10" s="13">
        <f>'Internal model reporting'!AD43-SUM('Internal model reporting'!AE43:AG43)</f>
        <v>0</v>
      </c>
      <c r="M10" s="13">
        <f>'Internal model reporting'!AH43-SUM('Internal model reporting'!AI43:AJ43)</f>
        <v>0</v>
      </c>
      <c r="N10" s="13">
        <f>'Internal model reporting'!AK43-SUM('Internal model reporting'!AL43:AM43)</f>
        <v>0</v>
      </c>
      <c r="O10" s="13">
        <f>'Internal model reporting'!AN43-SUM('Internal model reporting'!AO43:AP43,'Internal model reporting'!AA43)</f>
        <v>0</v>
      </c>
    </row>
    <row r="11" spans="2:16" x14ac:dyDescent="0.35">
      <c r="B11" s="40"/>
      <c r="C11" s="21">
        <v>3</v>
      </c>
      <c r="D11" s="13">
        <f>'Standardised model reporting'!D30-'Internal model reporting'!D44</f>
        <v>0</v>
      </c>
      <c r="E11" s="22">
        <f>'Standardised model reporting'!D30-SUM('Standardised model reporting'!E30:L30)</f>
        <v>0</v>
      </c>
      <c r="F11" s="13">
        <f>'Internal model reporting'!D44-SUM('Internal model reporting'!E44,'Internal model reporting'!F44,'Internal model reporting'!N44,'Internal model reporting'!S44,'Internal model reporting'!X44,'Internal model reporting'!AD44,'Internal model reporting'!AH44,'Internal model reporting'!AK44,'Internal model reporting'!AN44)</f>
        <v>0</v>
      </c>
      <c r="G11" s="13">
        <f>'Internal model reporting'!F44-SUM('Internal model reporting'!G44,'Internal model reporting'!H44,'Internal model reporting'!M44)</f>
        <v>0</v>
      </c>
      <c r="H11" s="13">
        <f>'Internal model reporting'!H44-SUM('Internal model reporting'!I44:L44)</f>
        <v>0</v>
      </c>
      <c r="I11" s="13">
        <f>'Internal model reporting'!N44-SUM('Internal model reporting'!O44:R44)</f>
        <v>0</v>
      </c>
      <c r="J11" s="13">
        <f>'Internal model reporting'!S44-SUM('Internal model reporting'!T44:W44)</f>
        <v>0</v>
      </c>
      <c r="K11" s="13">
        <f>'Internal model reporting'!X44-SUM('Internal model reporting'!Y44:Z44,'Internal model reporting'!AB44:AC44)</f>
        <v>0</v>
      </c>
      <c r="L11" s="13">
        <f>'Internal model reporting'!AD44-SUM('Internal model reporting'!AE44:AG44)</f>
        <v>0</v>
      </c>
      <c r="M11" s="13">
        <f>'Internal model reporting'!AH44-SUM('Internal model reporting'!AI44:AJ44)</f>
        <v>0</v>
      </c>
      <c r="N11" s="13">
        <f>'Internal model reporting'!AK44-SUM('Internal model reporting'!AL44:AM44)</f>
        <v>0</v>
      </c>
      <c r="O11" s="13">
        <f>'Internal model reporting'!AN44-SUM('Internal model reporting'!AO44:AP44,'Internal model reporting'!AA44)</f>
        <v>0</v>
      </c>
    </row>
    <row r="12" spans="2:16" x14ac:dyDescent="0.35">
      <c r="B12" s="40"/>
      <c r="C12" s="21">
        <v>4</v>
      </c>
      <c r="D12" s="13">
        <f>'Standardised model reporting'!D31-'Internal model reporting'!D45</f>
        <v>0</v>
      </c>
      <c r="E12" s="22">
        <f>'Standardised model reporting'!D31-SUM('Standardised model reporting'!E31:L31)</f>
        <v>0</v>
      </c>
      <c r="F12" s="13">
        <f>'Internal model reporting'!D45-SUM('Internal model reporting'!E45,'Internal model reporting'!F45,'Internal model reporting'!N45,'Internal model reporting'!S45,'Internal model reporting'!X45,'Internal model reporting'!AD45,'Internal model reporting'!AH45,'Internal model reporting'!AK45,'Internal model reporting'!AN45)</f>
        <v>0</v>
      </c>
      <c r="G12" s="13">
        <f>'Internal model reporting'!F45-SUM('Internal model reporting'!G45,'Internal model reporting'!H45,'Internal model reporting'!M45)</f>
        <v>0</v>
      </c>
      <c r="H12" s="13">
        <f>'Internal model reporting'!H45-SUM('Internal model reporting'!I45:L45)</f>
        <v>0</v>
      </c>
      <c r="I12" s="13">
        <f>'Internal model reporting'!N45-SUM('Internal model reporting'!O45:R45)</f>
        <v>0</v>
      </c>
      <c r="J12" s="13">
        <f>'Internal model reporting'!S45-SUM('Internal model reporting'!T45:W45)</f>
        <v>0</v>
      </c>
      <c r="K12" s="13">
        <f>'Internal model reporting'!X45-SUM('Internal model reporting'!Y45:Z45,'Internal model reporting'!AB45:AC45)</f>
        <v>0</v>
      </c>
      <c r="L12" s="13">
        <f>'Internal model reporting'!AD45-SUM('Internal model reporting'!AE45:AG45)</f>
        <v>0</v>
      </c>
      <c r="M12" s="13">
        <f>'Internal model reporting'!AH45-SUM('Internal model reporting'!AI45:AJ45)</f>
        <v>0</v>
      </c>
      <c r="N12" s="13">
        <f>'Internal model reporting'!AK45-SUM('Internal model reporting'!AL45:AM45)</f>
        <v>0</v>
      </c>
      <c r="O12" s="13">
        <f>'Internal model reporting'!AN45-SUM('Internal model reporting'!AO45:AP45,'Internal model reporting'!AA45)</f>
        <v>0</v>
      </c>
    </row>
    <row r="13" spans="2:16" x14ac:dyDescent="0.35">
      <c r="B13" s="40"/>
      <c r="C13" s="21" t="s">
        <v>5</v>
      </c>
      <c r="D13" s="13">
        <f>'Standardised model reporting'!D32-'Internal model reporting'!D46</f>
        <v>0</v>
      </c>
      <c r="E13" s="22">
        <f>'Standardised model reporting'!D32-SUM('Standardised model reporting'!E32:L32)</f>
        <v>0</v>
      </c>
      <c r="F13" s="13">
        <f>'Internal model reporting'!D46-SUM('Internal model reporting'!E46,'Internal model reporting'!F46,'Internal model reporting'!N46,'Internal model reporting'!S46,'Internal model reporting'!X46,'Internal model reporting'!AD46,'Internal model reporting'!AH46,'Internal model reporting'!AK46,'Internal model reporting'!AN46)</f>
        <v>0</v>
      </c>
      <c r="G13" s="13">
        <f>'Internal model reporting'!F46-SUM('Internal model reporting'!G46,'Internal model reporting'!H46,'Internal model reporting'!M46)</f>
        <v>0</v>
      </c>
      <c r="H13" s="13">
        <f>'Internal model reporting'!H46-SUM('Internal model reporting'!I46:L46)</f>
        <v>0</v>
      </c>
      <c r="I13" s="13">
        <f>'Internal model reporting'!N46-SUM('Internal model reporting'!O46:R46)</f>
        <v>0</v>
      </c>
      <c r="J13" s="13">
        <f>'Internal model reporting'!S46-SUM('Internal model reporting'!T46:W46)</f>
        <v>0</v>
      </c>
      <c r="K13" s="13">
        <f>'Internal model reporting'!X46-SUM('Internal model reporting'!Y46:Z46,'Internal model reporting'!AB46:AC46)</f>
        <v>0</v>
      </c>
      <c r="L13" s="13">
        <f>'Internal model reporting'!AD46-SUM('Internal model reporting'!AE46:AG46)</f>
        <v>0</v>
      </c>
      <c r="M13" s="13">
        <f>'Internal model reporting'!AH46-SUM('Internal model reporting'!AI46:AJ46)</f>
        <v>0</v>
      </c>
      <c r="N13" s="13">
        <f>'Internal model reporting'!AK46-SUM('Internal model reporting'!AL46:AM46)</f>
        <v>0</v>
      </c>
      <c r="O13" s="13">
        <f>'Internal model reporting'!AN46-SUM('Internal model reporting'!AO46:AP46,'Internal model reporting'!AA46)</f>
        <v>0</v>
      </c>
    </row>
    <row r="14" spans="2:16" x14ac:dyDescent="0.35">
      <c r="B14" s="40"/>
      <c r="C14" s="21" t="s">
        <v>5</v>
      </c>
      <c r="D14" s="13">
        <f>'Standardised model reporting'!D33-'Internal model reporting'!D47</f>
        <v>0</v>
      </c>
      <c r="E14" s="22">
        <f>'Standardised model reporting'!D33-SUM('Standardised model reporting'!E33:L33)</f>
        <v>0</v>
      </c>
      <c r="F14" s="13">
        <f>'Internal model reporting'!D47-SUM('Internal model reporting'!E47,'Internal model reporting'!F47,'Internal model reporting'!N47,'Internal model reporting'!S47,'Internal model reporting'!X47,'Internal model reporting'!AD47,'Internal model reporting'!AH47,'Internal model reporting'!AK47,'Internal model reporting'!AN47)</f>
        <v>0</v>
      </c>
      <c r="G14" s="13">
        <f>'Internal model reporting'!F47-SUM('Internal model reporting'!G47,'Internal model reporting'!H47,'Internal model reporting'!M47)</f>
        <v>0</v>
      </c>
      <c r="H14" s="13">
        <f>'Internal model reporting'!H47-SUM('Internal model reporting'!I47:L47)</f>
        <v>0</v>
      </c>
      <c r="I14" s="13">
        <f>'Internal model reporting'!N47-SUM('Internal model reporting'!O47:R47)</f>
        <v>0</v>
      </c>
      <c r="J14" s="13">
        <f>'Internal model reporting'!S47-SUM('Internal model reporting'!T47:W47)</f>
        <v>0</v>
      </c>
      <c r="K14" s="13">
        <f>'Internal model reporting'!X47-SUM('Internal model reporting'!Y47:Z47,'Internal model reporting'!AB47:AC47)</f>
        <v>0</v>
      </c>
      <c r="L14" s="13">
        <f>'Internal model reporting'!AD47-SUM('Internal model reporting'!AE47:AG47)</f>
        <v>0</v>
      </c>
      <c r="M14" s="13">
        <f>'Internal model reporting'!AH47-SUM('Internal model reporting'!AI47:AJ47)</f>
        <v>0</v>
      </c>
      <c r="N14" s="13">
        <f>'Internal model reporting'!AK47-SUM('Internal model reporting'!AL47:AM47)</f>
        <v>0</v>
      </c>
      <c r="O14" s="13">
        <f>'Internal model reporting'!AN47-SUM('Internal model reporting'!AO47:AP47,'Internal model reporting'!AA47)</f>
        <v>0</v>
      </c>
    </row>
    <row r="15" spans="2:16" x14ac:dyDescent="0.35">
      <c r="B15" s="40"/>
      <c r="C15" s="21" t="s">
        <v>5</v>
      </c>
      <c r="D15" s="13">
        <f>'Standardised model reporting'!D34-'Internal model reporting'!D48</f>
        <v>0</v>
      </c>
      <c r="E15" s="22">
        <f>'Standardised model reporting'!D34-SUM('Standardised model reporting'!E34:L34)</f>
        <v>0</v>
      </c>
      <c r="F15" s="13">
        <f>'Internal model reporting'!D48-SUM('Internal model reporting'!E48,'Internal model reporting'!F48,'Internal model reporting'!N48,'Internal model reporting'!S48,'Internal model reporting'!X48,'Internal model reporting'!AD48,'Internal model reporting'!AH48,'Internal model reporting'!AK48,'Internal model reporting'!AN48)</f>
        <v>0</v>
      </c>
      <c r="G15" s="13">
        <f>'Internal model reporting'!F48-SUM('Internal model reporting'!G48,'Internal model reporting'!H48,'Internal model reporting'!M48)</f>
        <v>0</v>
      </c>
      <c r="H15" s="13">
        <f>'Internal model reporting'!H48-SUM('Internal model reporting'!I48:L48)</f>
        <v>0</v>
      </c>
      <c r="I15" s="13">
        <f>'Internal model reporting'!N48-SUM('Internal model reporting'!O48:R48)</f>
        <v>0</v>
      </c>
      <c r="J15" s="13">
        <f>'Internal model reporting'!S48-SUM('Internal model reporting'!T48:W48)</f>
        <v>0</v>
      </c>
      <c r="K15" s="13">
        <f>'Internal model reporting'!X48-SUM('Internal model reporting'!Y48:Z48,'Internal model reporting'!AB48:AC48)</f>
        <v>0</v>
      </c>
      <c r="L15" s="13">
        <f>'Internal model reporting'!AD48-SUM('Internal model reporting'!AE48:AG48)</f>
        <v>0</v>
      </c>
      <c r="M15" s="13">
        <f>'Internal model reporting'!AH48-SUM('Internal model reporting'!AI48:AJ48)</f>
        <v>0</v>
      </c>
      <c r="N15" s="13">
        <f>'Internal model reporting'!AK48-SUM('Internal model reporting'!AL48:AM48)</f>
        <v>0</v>
      </c>
      <c r="O15" s="13">
        <f>'Internal model reporting'!AN48-SUM('Internal model reporting'!AO48:AP48,'Internal model reporting'!AA48)</f>
        <v>0</v>
      </c>
    </row>
    <row r="16" spans="2:16" x14ac:dyDescent="0.35">
      <c r="B16" s="40"/>
      <c r="C16" s="21" t="s">
        <v>5</v>
      </c>
      <c r="D16" s="13">
        <f>'Standardised model reporting'!D35-'Internal model reporting'!D49</f>
        <v>0</v>
      </c>
      <c r="E16" s="22">
        <f>'Standardised model reporting'!D35-SUM('Standardised model reporting'!E35:L35)</f>
        <v>0</v>
      </c>
      <c r="F16" s="13">
        <f>'Internal model reporting'!D49-SUM('Internal model reporting'!E49,'Internal model reporting'!F49,'Internal model reporting'!N49,'Internal model reporting'!S49,'Internal model reporting'!X49,'Internal model reporting'!AD49,'Internal model reporting'!AH49,'Internal model reporting'!AK49,'Internal model reporting'!AN49)</f>
        <v>0</v>
      </c>
      <c r="G16" s="13">
        <f>'Internal model reporting'!F49-SUM('Internal model reporting'!G49,'Internal model reporting'!H49,'Internal model reporting'!M49)</f>
        <v>0</v>
      </c>
      <c r="H16" s="13">
        <f>'Internal model reporting'!H49-SUM('Internal model reporting'!I49:L49)</f>
        <v>0</v>
      </c>
      <c r="I16" s="13">
        <f>'Internal model reporting'!N49-SUM('Internal model reporting'!O49:R49)</f>
        <v>0</v>
      </c>
      <c r="J16" s="13">
        <f>'Internal model reporting'!S49-SUM('Internal model reporting'!T49:W49)</f>
        <v>0</v>
      </c>
      <c r="K16" s="13">
        <f>'Internal model reporting'!X49-SUM('Internal model reporting'!Y49:Z49,'Internal model reporting'!AB49:AC49)</f>
        <v>0</v>
      </c>
      <c r="L16" s="13">
        <f>'Internal model reporting'!AD49-SUM('Internal model reporting'!AE49:AG49)</f>
        <v>0</v>
      </c>
      <c r="M16" s="13">
        <f>'Internal model reporting'!AH49-SUM('Internal model reporting'!AI49:AJ49)</f>
        <v>0</v>
      </c>
      <c r="N16" s="13">
        <f>'Internal model reporting'!AK49-SUM('Internal model reporting'!AL49:AM49)</f>
        <v>0</v>
      </c>
      <c r="O16" s="13">
        <f>'Internal model reporting'!AN49-SUM('Internal model reporting'!AO49:AP49,'Internal model reporting'!AA49)</f>
        <v>0</v>
      </c>
    </row>
    <row r="17" spans="2:15" x14ac:dyDescent="0.35">
      <c r="B17" s="40"/>
      <c r="C17" s="21" t="s">
        <v>5</v>
      </c>
      <c r="D17" s="13">
        <f>'Standardised model reporting'!D36-'Internal model reporting'!D50</f>
        <v>0</v>
      </c>
      <c r="E17" s="22">
        <f>'Standardised model reporting'!D36-SUM('Standardised model reporting'!E36:L36)</f>
        <v>0</v>
      </c>
      <c r="F17" s="13">
        <f>'Internal model reporting'!D50-SUM('Internal model reporting'!E50,'Internal model reporting'!F50,'Internal model reporting'!N50,'Internal model reporting'!S50,'Internal model reporting'!X50,'Internal model reporting'!AD50,'Internal model reporting'!AH50,'Internal model reporting'!AK50,'Internal model reporting'!AN50)</f>
        <v>0</v>
      </c>
      <c r="G17" s="13">
        <f>'Internal model reporting'!F50-SUM('Internal model reporting'!G50,'Internal model reporting'!H50,'Internal model reporting'!M50)</f>
        <v>0</v>
      </c>
      <c r="H17" s="13">
        <f>'Internal model reporting'!H50-SUM('Internal model reporting'!I50:L50)</f>
        <v>0</v>
      </c>
      <c r="I17" s="13">
        <f>'Internal model reporting'!N50-SUM('Internal model reporting'!O50:R50)</f>
        <v>0</v>
      </c>
      <c r="J17" s="13">
        <f>'Internal model reporting'!S50-SUM('Internal model reporting'!T50:W50)</f>
        <v>0</v>
      </c>
      <c r="K17" s="13">
        <f>'Internal model reporting'!X50-SUM('Internal model reporting'!Y50:Z50,'Internal model reporting'!AB50:AC50)</f>
        <v>0</v>
      </c>
      <c r="L17" s="13">
        <f>'Internal model reporting'!AD50-SUM('Internal model reporting'!AE50:AG50)</f>
        <v>0</v>
      </c>
      <c r="M17" s="13">
        <f>'Internal model reporting'!AH50-SUM('Internal model reporting'!AI50:AJ50)</f>
        <v>0</v>
      </c>
      <c r="N17" s="13">
        <f>'Internal model reporting'!AK50-SUM('Internal model reporting'!AL50:AM50)</f>
        <v>0</v>
      </c>
      <c r="O17" s="13">
        <f>'Internal model reporting'!AN50-SUM('Internal model reporting'!AO50:AP50,'Internal model reporting'!AA50)</f>
        <v>0</v>
      </c>
    </row>
    <row r="18" spans="2:15" x14ac:dyDescent="0.35">
      <c r="B18" s="40"/>
      <c r="C18" s="21" t="s">
        <v>5</v>
      </c>
      <c r="D18" s="13">
        <f>'Standardised model reporting'!D37-'Internal model reporting'!D51</f>
        <v>0</v>
      </c>
      <c r="E18" s="22">
        <f>'Standardised model reporting'!D37-SUM('Standardised model reporting'!E37:L37)</f>
        <v>0</v>
      </c>
      <c r="F18" s="13">
        <f>'Internal model reporting'!D51-SUM('Internal model reporting'!E51,'Internal model reporting'!F51,'Internal model reporting'!N51,'Internal model reporting'!S51,'Internal model reporting'!X51,'Internal model reporting'!AD51,'Internal model reporting'!AH51,'Internal model reporting'!AK51,'Internal model reporting'!AN51)</f>
        <v>0</v>
      </c>
      <c r="G18" s="13">
        <f>'Internal model reporting'!F51-SUM('Internal model reporting'!G51,'Internal model reporting'!H51,'Internal model reporting'!M51)</f>
        <v>0</v>
      </c>
      <c r="H18" s="13">
        <f>'Internal model reporting'!H51-SUM('Internal model reporting'!I51:L51)</f>
        <v>0</v>
      </c>
      <c r="I18" s="13">
        <f>'Internal model reporting'!N51-SUM('Internal model reporting'!O51:R51)</f>
        <v>0</v>
      </c>
      <c r="J18" s="13">
        <f>'Internal model reporting'!S51-SUM('Internal model reporting'!T51:W51)</f>
        <v>0</v>
      </c>
      <c r="K18" s="13">
        <f>'Internal model reporting'!X51-SUM('Internal model reporting'!Y51:Z51,'Internal model reporting'!AB51:AC51)</f>
        <v>0</v>
      </c>
      <c r="L18" s="13">
        <f>'Internal model reporting'!AD51-SUM('Internal model reporting'!AE51:AG51)</f>
        <v>0</v>
      </c>
      <c r="M18" s="13">
        <f>'Internal model reporting'!AH51-SUM('Internal model reporting'!AI51:AJ51)</f>
        <v>0</v>
      </c>
      <c r="N18" s="13">
        <f>'Internal model reporting'!AK51-SUM('Internal model reporting'!AL51:AM51)</f>
        <v>0</v>
      </c>
      <c r="O18" s="13">
        <f>'Internal model reporting'!AN51-SUM('Internal model reporting'!AO51:AP51,'Internal model reporting'!AA51)</f>
        <v>0</v>
      </c>
    </row>
    <row r="19" spans="2:15" x14ac:dyDescent="0.35">
      <c r="B19" s="40"/>
      <c r="C19" s="21" t="s">
        <v>5</v>
      </c>
      <c r="D19" s="13">
        <f>'Standardised model reporting'!D38-'Internal model reporting'!D52</f>
        <v>0</v>
      </c>
      <c r="E19" s="22">
        <f>'Standardised model reporting'!D38-SUM('Standardised model reporting'!E38:L38)</f>
        <v>0</v>
      </c>
      <c r="F19" s="13">
        <f>'Internal model reporting'!D52-SUM('Internal model reporting'!E52,'Internal model reporting'!F52,'Internal model reporting'!N52,'Internal model reporting'!S52,'Internal model reporting'!X52,'Internal model reporting'!AD52,'Internal model reporting'!AH52,'Internal model reporting'!AK52,'Internal model reporting'!AN52)</f>
        <v>0</v>
      </c>
      <c r="G19" s="13">
        <f>'Internal model reporting'!F52-SUM('Internal model reporting'!G52,'Internal model reporting'!H52,'Internal model reporting'!M52)</f>
        <v>0</v>
      </c>
      <c r="H19" s="13">
        <f>'Internal model reporting'!H52-SUM('Internal model reporting'!I52:L52)</f>
        <v>0</v>
      </c>
      <c r="I19" s="13">
        <f>'Internal model reporting'!N52-SUM('Internal model reporting'!O52:R52)</f>
        <v>0</v>
      </c>
      <c r="J19" s="13">
        <f>'Internal model reporting'!S52-SUM('Internal model reporting'!T52:W52)</f>
        <v>0</v>
      </c>
      <c r="K19" s="13">
        <f>'Internal model reporting'!X52-SUM('Internal model reporting'!Y52:Z52,'Internal model reporting'!AB52:AC52)</f>
        <v>0</v>
      </c>
      <c r="L19" s="13">
        <f>'Internal model reporting'!AD52-SUM('Internal model reporting'!AE52:AG52)</f>
        <v>0</v>
      </c>
      <c r="M19" s="13">
        <f>'Internal model reporting'!AH52-SUM('Internal model reporting'!AI52:AJ52)</f>
        <v>0</v>
      </c>
      <c r="N19" s="13">
        <f>'Internal model reporting'!AK52-SUM('Internal model reporting'!AL52:AM52)</f>
        <v>0</v>
      </c>
      <c r="O19" s="13">
        <f>'Internal model reporting'!AN52-SUM('Internal model reporting'!AO52:AP52,'Internal model reporting'!AA52)</f>
        <v>0</v>
      </c>
    </row>
    <row r="20" spans="2:15" x14ac:dyDescent="0.35">
      <c r="B20" s="40"/>
      <c r="C20" s="21" t="s">
        <v>5</v>
      </c>
      <c r="D20" s="13">
        <f>'Standardised model reporting'!D39-'Internal model reporting'!D53</f>
        <v>0</v>
      </c>
      <c r="E20" s="22">
        <f>'Standardised model reporting'!D39-SUM('Standardised model reporting'!E39:L39)</f>
        <v>0</v>
      </c>
      <c r="F20" s="13">
        <f>'Internal model reporting'!D53-SUM('Internal model reporting'!E53,'Internal model reporting'!F53,'Internal model reporting'!N53,'Internal model reporting'!S53,'Internal model reporting'!X53,'Internal model reporting'!AD53,'Internal model reporting'!AH53,'Internal model reporting'!AK53,'Internal model reporting'!AN53)</f>
        <v>0</v>
      </c>
      <c r="G20" s="13">
        <f>'Internal model reporting'!F53-SUM('Internal model reporting'!G53,'Internal model reporting'!H53,'Internal model reporting'!M53)</f>
        <v>0</v>
      </c>
      <c r="H20" s="13">
        <f>'Internal model reporting'!H53-SUM('Internal model reporting'!I53:L53)</f>
        <v>0</v>
      </c>
      <c r="I20" s="13">
        <f>'Internal model reporting'!N53-SUM('Internal model reporting'!O53:R53)</f>
        <v>0</v>
      </c>
      <c r="J20" s="13">
        <f>'Internal model reporting'!S53-SUM('Internal model reporting'!T53:W53)</f>
        <v>0</v>
      </c>
      <c r="K20" s="13">
        <f>'Internal model reporting'!X53-SUM('Internal model reporting'!Y53:Z53,'Internal model reporting'!AB53:AC53)</f>
        <v>0</v>
      </c>
      <c r="L20" s="13">
        <f>'Internal model reporting'!AD53-SUM('Internal model reporting'!AE53:AG53)</f>
        <v>0</v>
      </c>
      <c r="M20" s="13">
        <f>'Internal model reporting'!AH53-SUM('Internal model reporting'!AI53:AJ53)</f>
        <v>0</v>
      </c>
      <c r="N20" s="13">
        <f>'Internal model reporting'!AK53-SUM('Internal model reporting'!AL53:AM53)</f>
        <v>0</v>
      </c>
      <c r="O20" s="13">
        <f>'Internal model reporting'!AN53-SUM('Internal model reporting'!AO53:AP53,'Internal model reporting'!AA53)</f>
        <v>0</v>
      </c>
    </row>
    <row r="21" spans="2:15" x14ac:dyDescent="0.35">
      <c r="B21" s="40"/>
      <c r="C21" s="21" t="s">
        <v>5</v>
      </c>
      <c r="D21" s="13">
        <f>'Standardised model reporting'!D40-'Internal model reporting'!D54</f>
        <v>0</v>
      </c>
      <c r="E21" s="22">
        <f>'Standardised model reporting'!D40-SUM('Standardised model reporting'!E40:L40)</f>
        <v>0</v>
      </c>
      <c r="F21" s="13">
        <f>'Internal model reporting'!D54-SUM('Internal model reporting'!E54,'Internal model reporting'!F54,'Internal model reporting'!N54,'Internal model reporting'!S54,'Internal model reporting'!X54,'Internal model reporting'!AD54,'Internal model reporting'!AH54,'Internal model reporting'!AK54,'Internal model reporting'!AN54)</f>
        <v>0</v>
      </c>
      <c r="G21" s="13">
        <f>'Internal model reporting'!F54-SUM('Internal model reporting'!G54,'Internal model reporting'!H54,'Internal model reporting'!M54)</f>
        <v>0</v>
      </c>
      <c r="H21" s="13">
        <f>'Internal model reporting'!H54-SUM('Internal model reporting'!I54:L54)</f>
        <v>0</v>
      </c>
      <c r="I21" s="13">
        <f>'Internal model reporting'!N54-SUM('Internal model reporting'!O54:R54)</f>
        <v>0</v>
      </c>
      <c r="J21" s="13">
        <f>'Internal model reporting'!S54-SUM('Internal model reporting'!T54:W54)</f>
        <v>0</v>
      </c>
      <c r="K21" s="13">
        <f>'Internal model reporting'!X54-SUM('Internal model reporting'!Y54:Z54,'Internal model reporting'!AB54:AC54)</f>
        <v>0</v>
      </c>
      <c r="L21" s="13">
        <f>'Internal model reporting'!AD54-SUM('Internal model reporting'!AE54:AG54)</f>
        <v>0</v>
      </c>
      <c r="M21" s="13">
        <f>'Internal model reporting'!AH54-SUM('Internal model reporting'!AI54:AJ54)</f>
        <v>0</v>
      </c>
      <c r="N21" s="13">
        <f>'Internal model reporting'!AK54-SUM('Internal model reporting'!AL54:AM54)</f>
        <v>0</v>
      </c>
      <c r="O21" s="13">
        <f>'Internal model reporting'!AN54-SUM('Internal model reporting'!AO54:AP54,'Internal model reporting'!AA54)</f>
        <v>0</v>
      </c>
    </row>
    <row r="22" spans="2:15" x14ac:dyDescent="0.35">
      <c r="B22" s="40"/>
      <c r="C22" s="21" t="s">
        <v>5</v>
      </c>
      <c r="D22" s="13">
        <f>'Standardised model reporting'!D41-'Internal model reporting'!D55</f>
        <v>0</v>
      </c>
      <c r="E22" s="22">
        <f>'Standardised model reporting'!D41-SUM('Standardised model reporting'!E41:L41)</f>
        <v>0</v>
      </c>
      <c r="F22" s="13">
        <f>'Internal model reporting'!D55-SUM('Internal model reporting'!E55,'Internal model reporting'!F55,'Internal model reporting'!N55,'Internal model reporting'!S55,'Internal model reporting'!X55,'Internal model reporting'!AD55,'Internal model reporting'!AH55,'Internal model reporting'!AK55,'Internal model reporting'!AN55)</f>
        <v>0</v>
      </c>
      <c r="G22" s="13">
        <f>'Internal model reporting'!F55-SUM('Internal model reporting'!G55,'Internal model reporting'!H55,'Internal model reporting'!M55)</f>
        <v>0</v>
      </c>
      <c r="H22" s="13">
        <f>'Internal model reporting'!H55-SUM('Internal model reporting'!I55:L55)</f>
        <v>0</v>
      </c>
      <c r="I22" s="13">
        <f>'Internal model reporting'!N55-SUM('Internal model reporting'!O55:R55)</f>
        <v>0</v>
      </c>
      <c r="J22" s="13">
        <f>'Internal model reporting'!S55-SUM('Internal model reporting'!T55:W55)</f>
        <v>0</v>
      </c>
      <c r="K22" s="13">
        <f>'Internal model reporting'!X55-SUM('Internal model reporting'!Y55:Z55,'Internal model reporting'!AB55:AC55)</f>
        <v>0</v>
      </c>
      <c r="L22" s="13">
        <f>'Internal model reporting'!AD55-SUM('Internal model reporting'!AE55:AG55)</f>
        <v>0</v>
      </c>
      <c r="M22" s="13">
        <f>'Internal model reporting'!AH55-SUM('Internal model reporting'!AI55:AJ55)</f>
        <v>0</v>
      </c>
      <c r="N22" s="13">
        <f>'Internal model reporting'!AK55-SUM('Internal model reporting'!AL55:AM55)</f>
        <v>0</v>
      </c>
      <c r="O22" s="13">
        <f>'Internal model reporting'!AN55-SUM('Internal model reporting'!AO55:AP55,'Internal model reporting'!AA55)</f>
        <v>0</v>
      </c>
    </row>
    <row r="23" spans="2:15" x14ac:dyDescent="0.35">
      <c r="B23" s="40"/>
      <c r="C23" s="26">
        <v>500000</v>
      </c>
      <c r="D23" s="13">
        <f>'Standardised model reporting'!D42-'Internal model reporting'!D56</f>
        <v>0</v>
      </c>
      <c r="E23" s="22">
        <f>'Standardised model reporting'!D42-SUM('Standardised model reporting'!E42:L42)</f>
        <v>0</v>
      </c>
      <c r="F23" s="13">
        <f>'Internal model reporting'!D56-SUM('Internal model reporting'!E56,'Internal model reporting'!F56,'Internal model reporting'!N56,'Internal model reporting'!S56,'Internal model reporting'!X56,'Internal model reporting'!AD56,'Internal model reporting'!AH56,'Internal model reporting'!AK56,'Internal model reporting'!AN56)</f>
        <v>0</v>
      </c>
      <c r="G23" s="13">
        <f>'Internal model reporting'!F56-SUM('Internal model reporting'!G56,'Internal model reporting'!H56,'Internal model reporting'!M56)</f>
        <v>0</v>
      </c>
      <c r="H23" s="13">
        <f>'Internal model reporting'!H56-SUM('Internal model reporting'!I56:L56)</f>
        <v>0</v>
      </c>
      <c r="I23" s="13">
        <f>'Internal model reporting'!N56-SUM('Internal model reporting'!O56:R56)</f>
        <v>0</v>
      </c>
      <c r="J23" s="13">
        <f>'Internal model reporting'!S56-SUM('Internal model reporting'!T56:W56)</f>
        <v>0</v>
      </c>
      <c r="K23" s="13">
        <f>'Internal model reporting'!X56-SUM('Internal model reporting'!Y56:Z56,'Internal model reporting'!AB56:AC56)</f>
        <v>0</v>
      </c>
      <c r="L23" s="13">
        <f>'Internal model reporting'!AD56-SUM('Internal model reporting'!AE56:AG56)</f>
        <v>0</v>
      </c>
      <c r="M23" s="13">
        <f>'Internal model reporting'!AH56-SUM('Internal model reporting'!AI56:AJ56)</f>
        <v>0</v>
      </c>
      <c r="N23" s="13">
        <f>'Internal model reporting'!AK56-SUM('Internal model reporting'!AL56:AM56)</f>
        <v>0</v>
      </c>
      <c r="O23" s="13">
        <f>'Internal model reporting'!AN56-SUM('Internal model reporting'!AO56:AP56,'Internal model reporting'!AA56)</f>
        <v>0</v>
      </c>
    </row>
  </sheetData>
  <mergeCells count="1">
    <mergeCell ref="B9:B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6:P46"/>
  <sheetViews>
    <sheetView showGridLines="0" zoomScale="70" zoomScaleNormal="70" workbookViewId="0"/>
  </sheetViews>
  <sheetFormatPr defaultRowHeight="14.5" x14ac:dyDescent="0.35"/>
  <cols>
    <col min="3" max="3" width="26.7265625" customWidth="1"/>
    <col min="4" max="15" width="13.26953125" customWidth="1"/>
    <col min="16" max="16" width="26.7265625" customWidth="1"/>
    <col min="17" max="46" width="22.453125" customWidth="1"/>
  </cols>
  <sheetData>
    <row r="6" spans="3:16" ht="40.9" customHeight="1" x14ac:dyDescent="0.35">
      <c r="C6" s="16" t="s">
        <v>157</v>
      </c>
      <c r="D6" s="42" t="s">
        <v>158</v>
      </c>
      <c r="E6" s="43"/>
      <c r="F6" s="42" t="s">
        <v>159</v>
      </c>
      <c r="G6" s="43"/>
      <c r="H6" s="42" t="s">
        <v>160</v>
      </c>
      <c r="I6" s="43" t="s">
        <v>160</v>
      </c>
      <c r="J6" s="42" t="s">
        <v>161</v>
      </c>
      <c r="K6" s="43"/>
      <c r="L6" s="42" t="s">
        <v>162</v>
      </c>
      <c r="M6" s="43"/>
      <c r="N6" s="42" t="s">
        <v>163</v>
      </c>
      <c r="O6" s="43" t="s">
        <v>163</v>
      </c>
      <c r="P6" s="16" t="s">
        <v>164</v>
      </c>
    </row>
    <row r="7" spans="3:16" ht="38.5" customHeight="1" x14ac:dyDescent="0.35">
      <c r="C7" s="30" t="s">
        <v>165</v>
      </c>
      <c r="D7" s="44" t="s">
        <v>166</v>
      </c>
      <c r="E7" s="45"/>
      <c r="F7" s="44" t="s">
        <v>167</v>
      </c>
      <c r="G7" s="45"/>
      <c r="H7" s="44" t="s">
        <v>168</v>
      </c>
      <c r="I7" s="45"/>
      <c r="J7" s="44" t="s">
        <v>169</v>
      </c>
      <c r="K7" s="45"/>
      <c r="L7" s="44" t="s">
        <v>170</v>
      </c>
      <c r="M7" s="45"/>
      <c r="N7" s="46" t="s">
        <v>171</v>
      </c>
      <c r="O7" s="31" t="s">
        <v>172</v>
      </c>
      <c r="P7" s="30" t="s">
        <v>173</v>
      </c>
    </row>
    <row r="8" spans="3:16" ht="38.5" customHeight="1" x14ac:dyDescent="0.35">
      <c r="D8" s="49" t="s">
        <v>49</v>
      </c>
      <c r="E8" s="32" t="s">
        <v>174</v>
      </c>
      <c r="F8" s="49" t="s">
        <v>175</v>
      </c>
      <c r="G8" s="32" t="s">
        <v>176</v>
      </c>
      <c r="H8" s="44" t="s">
        <v>177</v>
      </c>
      <c r="I8" s="45"/>
      <c r="J8" s="44" t="s">
        <v>178</v>
      </c>
      <c r="K8" s="45"/>
      <c r="L8" s="44" t="s">
        <v>179</v>
      </c>
      <c r="M8" s="45"/>
      <c r="N8" s="47"/>
      <c r="O8" s="31" t="s">
        <v>180</v>
      </c>
      <c r="P8" s="30" t="s">
        <v>41</v>
      </c>
    </row>
    <row r="9" spans="3:16" ht="38.5" customHeight="1" x14ac:dyDescent="0.35">
      <c r="D9" s="50"/>
      <c r="E9" s="32" t="s">
        <v>181</v>
      </c>
      <c r="F9" s="50"/>
      <c r="G9" s="32" t="s">
        <v>182</v>
      </c>
      <c r="H9" s="52" t="s">
        <v>55</v>
      </c>
      <c r="I9" s="32" t="s">
        <v>183</v>
      </c>
      <c r="J9" s="44" t="s">
        <v>184</v>
      </c>
      <c r="K9" s="45"/>
      <c r="L9" s="44" t="s">
        <v>185</v>
      </c>
      <c r="M9" s="45"/>
      <c r="N9" s="47"/>
      <c r="O9" s="31" t="s">
        <v>186</v>
      </c>
    </row>
    <row r="10" spans="3:16" ht="38.5" customHeight="1" x14ac:dyDescent="0.35">
      <c r="D10" s="50"/>
      <c r="E10" s="32" t="s">
        <v>187</v>
      </c>
      <c r="F10" s="50"/>
      <c r="G10" s="32" t="s">
        <v>188</v>
      </c>
      <c r="H10" s="53"/>
      <c r="I10" s="32" t="s">
        <v>189</v>
      </c>
      <c r="J10" s="44" t="s">
        <v>190</v>
      </c>
      <c r="K10" s="45"/>
      <c r="L10" s="44" t="s">
        <v>191</v>
      </c>
      <c r="M10" s="45"/>
      <c r="N10" s="47"/>
      <c r="O10" s="31" t="s">
        <v>192</v>
      </c>
    </row>
    <row r="11" spans="3:16" ht="38.5" customHeight="1" x14ac:dyDescent="0.35">
      <c r="D11" s="50"/>
      <c r="E11" s="32" t="s">
        <v>193</v>
      </c>
      <c r="F11" s="50"/>
      <c r="G11" s="32" t="s">
        <v>194</v>
      </c>
      <c r="H11" s="53"/>
      <c r="I11" s="32" t="s">
        <v>195</v>
      </c>
      <c r="J11" s="52" t="s">
        <v>42</v>
      </c>
      <c r="K11" s="32" t="s">
        <v>196</v>
      </c>
      <c r="L11" s="52" t="s">
        <v>43</v>
      </c>
      <c r="M11" s="33" t="s">
        <v>197</v>
      </c>
      <c r="N11" s="47"/>
      <c r="O11" s="31" t="s">
        <v>198</v>
      </c>
    </row>
    <row r="12" spans="3:16" ht="38.5" customHeight="1" x14ac:dyDescent="0.35">
      <c r="D12" s="50"/>
      <c r="E12" s="32" t="s">
        <v>199</v>
      </c>
      <c r="F12" s="50"/>
      <c r="G12" s="32" t="s">
        <v>200</v>
      </c>
      <c r="H12" s="53"/>
      <c r="I12" s="32" t="s">
        <v>201</v>
      </c>
      <c r="J12" s="53"/>
      <c r="K12" s="32" t="s">
        <v>202</v>
      </c>
      <c r="L12" s="53"/>
      <c r="M12" s="32" t="s">
        <v>43</v>
      </c>
      <c r="N12" s="47"/>
      <c r="O12" s="31" t="s">
        <v>203</v>
      </c>
    </row>
    <row r="13" spans="3:16" ht="38.5" customHeight="1" x14ac:dyDescent="0.35">
      <c r="D13" s="50"/>
      <c r="E13" s="32" t="s">
        <v>204</v>
      </c>
      <c r="F13" s="50"/>
      <c r="G13" s="32" t="s">
        <v>205</v>
      </c>
      <c r="H13" s="53"/>
      <c r="I13" s="32" t="s">
        <v>206</v>
      </c>
      <c r="J13" s="53"/>
      <c r="K13" s="32" t="s">
        <v>207</v>
      </c>
      <c r="L13" s="53"/>
      <c r="M13" s="32" t="s">
        <v>208</v>
      </c>
      <c r="N13" s="48"/>
      <c r="O13" s="31" t="s">
        <v>209</v>
      </c>
    </row>
    <row r="14" spans="3:16" ht="38.5" customHeight="1" x14ac:dyDescent="0.35">
      <c r="D14" s="51"/>
      <c r="E14" s="32" t="s">
        <v>210</v>
      </c>
      <c r="F14" s="34"/>
      <c r="G14" s="34"/>
      <c r="H14" s="53"/>
      <c r="I14" s="32" t="s">
        <v>211</v>
      </c>
      <c r="J14" s="53"/>
      <c r="K14" s="32" t="s">
        <v>212</v>
      </c>
      <c r="N14" s="44" t="s">
        <v>213</v>
      </c>
      <c r="O14" s="45"/>
    </row>
    <row r="15" spans="3:16" ht="38.5" customHeight="1" x14ac:dyDescent="0.35">
      <c r="D15" s="44" t="s">
        <v>45</v>
      </c>
      <c r="E15" s="45"/>
      <c r="F15" s="34"/>
      <c r="G15" s="34"/>
      <c r="H15" s="53"/>
      <c r="I15" s="32" t="s">
        <v>214</v>
      </c>
      <c r="J15" s="53"/>
      <c r="K15" s="32" t="s">
        <v>42</v>
      </c>
      <c r="N15" s="44" t="s">
        <v>44</v>
      </c>
      <c r="O15" s="45"/>
    </row>
    <row r="16" spans="3:16" ht="38.5" customHeight="1" x14ac:dyDescent="0.35">
      <c r="D16" s="44" t="s">
        <v>215</v>
      </c>
      <c r="E16" s="45"/>
      <c r="F16" s="34"/>
      <c r="G16" s="34"/>
      <c r="H16" s="34"/>
      <c r="I16" s="34"/>
      <c r="J16" s="53"/>
      <c r="K16" s="32" t="s">
        <v>216</v>
      </c>
      <c r="N16" s="34"/>
      <c r="O16" s="34"/>
    </row>
    <row r="17" spans="4:10" ht="38.5" customHeight="1" x14ac:dyDescent="0.35">
      <c r="D17" s="44" t="s">
        <v>217</v>
      </c>
      <c r="E17" s="45"/>
      <c r="F17" s="34"/>
      <c r="G17" s="34"/>
      <c r="H17" s="34"/>
      <c r="I17" s="34"/>
      <c r="J17" s="35"/>
    </row>
    <row r="18" spans="4:10" ht="38.5" customHeight="1" x14ac:dyDescent="0.35">
      <c r="D18" s="44" t="s">
        <v>218</v>
      </c>
      <c r="E18" s="45"/>
      <c r="H18" s="34"/>
      <c r="I18" s="34"/>
    </row>
    <row r="19" spans="4:10" ht="38.5" customHeight="1" x14ac:dyDescent="0.35">
      <c r="D19" s="44" t="s">
        <v>219</v>
      </c>
      <c r="E19" s="45"/>
    </row>
    <row r="20" spans="4:10" ht="38.5" customHeight="1" x14ac:dyDescent="0.35">
      <c r="D20" s="44" t="s">
        <v>220</v>
      </c>
      <c r="E20" s="45"/>
    </row>
    <row r="21" spans="4:10" ht="38.5" customHeight="1" x14ac:dyDescent="0.35">
      <c r="D21" s="44" t="s">
        <v>221</v>
      </c>
      <c r="E21" s="45"/>
    </row>
    <row r="22" spans="4:10" ht="38.5" customHeight="1" x14ac:dyDescent="0.35"/>
    <row r="23" spans="4:10" ht="38.5" customHeight="1" x14ac:dyDescent="0.35"/>
    <row r="24" spans="4:10" ht="38.5" customHeight="1" x14ac:dyDescent="0.35"/>
    <row r="25" spans="4:10" ht="38.5" customHeight="1" x14ac:dyDescent="0.35"/>
    <row r="26" spans="4:10" ht="38.5" customHeight="1" x14ac:dyDescent="0.35"/>
    <row r="27" spans="4:10" ht="38.5" customHeight="1" x14ac:dyDescent="0.35"/>
    <row r="28" spans="4:10" ht="38.5" customHeight="1" x14ac:dyDescent="0.35"/>
    <row r="29" spans="4:10" ht="38.5" customHeight="1" x14ac:dyDescent="0.35"/>
    <row r="30" spans="4:10" ht="38.5" customHeight="1" x14ac:dyDescent="0.35"/>
    <row r="31" spans="4:10" ht="38.5" customHeight="1" x14ac:dyDescent="0.35"/>
    <row r="32" spans="4:10" ht="38.5" customHeight="1" x14ac:dyDescent="0.35"/>
    <row r="33" ht="38.5" customHeight="1" x14ac:dyDescent="0.35"/>
    <row r="34" ht="38.5" customHeight="1" x14ac:dyDescent="0.35"/>
    <row r="35" ht="38.5" customHeight="1" x14ac:dyDescent="0.35"/>
    <row r="36" ht="38.5" customHeight="1" x14ac:dyDescent="0.35"/>
    <row r="37" ht="38.5" customHeight="1" x14ac:dyDescent="0.35"/>
    <row r="38" ht="38.5" customHeight="1" x14ac:dyDescent="0.35"/>
    <row r="39" ht="38.5" customHeight="1" x14ac:dyDescent="0.35"/>
    <row r="40" ht="38.5" customHeight="1" x14ac:dyDescent="0.35"/>
    <row r="41" ht="38.5" customHeight="1" x14ac:dyDescent="0.35"/>
    <row r="42" ht="38.5" customHeight="1" x14ac:dyDescent="0.35"/>
    <row r="43" ht="38.5" customHeight="1" x14ac:dyDescent="0.35"/>
    <row r="44" ht="38.5" customHeight="1" x14ac:dyDescent="0.35"/>
    <row r="45" ht="38.5" customHeight="1" x14ac:dyDescent="0.35"/>
    <row r="46" ht="38.5" customHeight="1" x14ac:dyDescent="0.35"/>
  </sheetData>
  <mergeCells count="33">
    <mergeCell ref="N14:O14"/>
    <mergeCell ref="D15:E15"/>
    <mergeCell ref="N15:O15"/>
    <mergeCell ref="D16:E16"/>
    <mergeCell ref="D17:E17"/>
    <mergeCell ref="J11:J16"/>
    <mergeCell ref="L11:L13"/>
    <mergeCell ref="D19:E19"/>
    <mergeCell ref="D20:E20"/>
    <mergeCell ref="D21:E21"/>
    <mergeCell ref="D18:E18"/>
    <mergeCell ref="N7:N13"/>
    <mergeCell ref="D8:D14"/>
    <mergeCell ref="F8:F13"/>
    <mergeCell ref="H8:I8"/>
    <mergeCell ref="J8:K8"/>
    <mergeCell ref="D7:E7"/>
    <mergeCell ref="F7:G7"/>
    <mergeCell ref="H7:I7"/>
    <mergeCell ref="J7:K7"/>
    <mergeCell ref="L7:M7"/>
    <mergeCell ref="L8:M8"/>
    <mergeCell ref="H9:H15"/>
    <mergeCell ref="J9:K9"/>
    <mergeCell ref="L9:M9"/>
    <mergeCell ref="J10:K10"/>
    <mergeCell ref="L10:M10"/>
    <mergeCell ref="N6:O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"/>
  <sheetViews>
    <sheetView workbookViewId="0">
      <selection activeCell="F6" sqref="F6"/>
    </sheetView>
  </sheetViews>
  <sheetFormatPr defaultRowHeight="14.5" x14ac:dyDescent="0.35"/>
  <sheetData>
    <row r="1" spans="1:7" x14ac:dyDescent="0.35">
      <c r="A1" t="s">
        <v>131</v>
      </c>
      <c r="B1" t="s">
        <v>4</v>
      </c>
      <c r="C1" t="s">
        <v>144</v>
      </c>
      <c r="D1" t="s">
        <v>148</v>
      </c>
      <c r="E1" t="s">
        <v>148</v>
      </c>
      <c r="F1" t="s">
        <v>144</v>
      </c>
      <c r="G1" t="s">
        <v>155</v>
      </c>
    </row>
    <row r="2" spans="1:7" x14ac:dyDescent="0.35">
      <c r="A2" t="s">
        <v>132</v>
      </c>
      <c r="B2" t="s">
        <v>38</v>
      </c>
      <c r="C2" t="s">
        <v>145</v>
      </c>
      <c r="D2" t="s">
        <v>38</v>
      </c>
      <c r="E2" t="s">
        <v>10</v>
      </c>
      <c r="F2" t="s">
        <v>10</v>
      </c>
      <c r="G2" t="s">
        <v>96</v>
      </c>
    </row>
    <row r="3" spans="1:7" x14ac:dyDescent="0.35">
      <c r="B3" t="s">
        <v>99</v>
      </c>
      <c r="C3" t="s">
        <v>99</v>
      </c>
      <c r="D3" t="s">
        <v>99</v>
      </c>
      <c r="E3" t="s">
        <v>99</v>
      </c>
      <c r="F3" t="s">
        <v>148</v>
      </c>
    </row>
    <row r="4" spans="1:7" x14ac:dyDescent="0.35">
      <c r="F4" t="s">
        <v>152</v>
      </c>
    </row>
    <row r="5" spans="1:7" x14ac:dyDescent="0.35">
      <c r="F5" t="s">
        <v>151</v>
      </c>
    </row>
    <row r="6" spans="1:7" x14ac:dyDescent="0.35">
      <c r="F6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document xmlns="34d7415f-f1a4-44df-8e35-2ceaafd480dc" xsi:nil="true"/>
    <Type_x0020_of_x0020_memo xmlns="70f7eb82-310d-4963-bf1e-a4c2a37fd81c" xsi:nil="true"/>
    <Linked_x0020_files xmlns="$ListId:PublishedDocuments;" xsi:nil="true"/>
    <ValidationComment xmlns="e092deee-a6f6-4f89-8a6c-e2a43e9fb5cf" xsi:nil="true"/>
    <Can_x0020_be_x0020_edited xmlns="$ListId:PublishedDocuments;">false</Can_x0020_be_x0020_edited>
    <Deadline xmlns="2ad614c7-900c-4770-94a0-e04fed16376c" xsi:nil="true"/>
    <AllowComments xmlns="e092deee-a6f6-4f89-8a6c-e2a43e9fb5cf">false</AllowComments>
    <Validated xmlns="e092deee-a6f6-4f89-8a6c-e2a43e9fb5cf">false</Validated>
    <Uploads xmlns="2ad614c7-900c-4770-94a0-e04fed16376c">false</Uploads>
    <isAnnex xmlns="2ad614c7-900c-4770-94a0-e04fed16376c">True</isAnnex>
    <Display_x0020_validated_x0020_documents_x0020_library_x0020_button xmlns="70f7eb82-310d-4963-bf1e-a4c2a37fd81c">false</Display_x0020_validated_x0020_documents_x0020_library_x0020_butt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shed Documents" ma:contentTypeID="0x010100C6789F4E763D0643BCC2488D4E0D56EB" ma:contentTypeVersion="0" ma:contentTypeDescription="Published Documents Content types for Insurance Europe" ma:contentTypeScope="" ma:versionID="7746cb26ceeed01331dbcb0ea4c1c302">
  <xsd:schema xmlns:xsd="http://www.w3.org/2001/XMLSchema" xmlns:xs="http://www.w3.org/2001/XMLSchema" xmlns:p="http://schemas.microsoft.com/office/2006/metadata/properties" xmlns:ns2="e092deee-a6f6-4f89-8a6c-e2a43e9fb5cf" xmlns:ns3="$ListId:PublishedDocuments;" xmlns:ns4="34d7415f-f1a4-44df-8e35-2ceaafd480dc" xmlns:ns5="2ad614c7-900c-4770-94a0-e04fed16376c" xmlns:ns6="70f7eb82-310d-4963-bf1e-a4c2a37fd81c" targetNamespace="http://schemas.microsoft.com/office/2006/metadata/properties" ma:root="true" ma:fieldsID="0da32414995eea309c7f1ab83f960137" ns2:_="" ns3:_="" ns4:_="" ns5:_="" ns6:_="">
    <xsd:import namespace="e092deee-a6f6-4f89-8a6c-e2a43e9fb5cf"/>
    <xsd:import namespace="$ListId:PublishedDocuments;"/>
    <xsd:import namespace="34d7415f-f1a4-44df-8e35-2ceaafd480dc"/>
    <xsd:import namespace="2ad614c7-900c-4770-94a0-e04fed16376c"/>
    <xsd:import namespace="70f7eb82-310d-4963-bf1e-a4c2a37fd81c"/>
    <xsd:element name="properties">
      <xsd:complexType>
        <xsd:sequence>
          <xsd:element name="documentManagement">
            <xsd:complexType>
              <xsd:all>
                <xsd:element ref="ns2:AllowComments" minOccurs="0"/>
                <xsd:element ref="ns2:Validated" minOccurs="0"/>
                <xsd:element ref="ns2:ValidationComment" minOccurs="0"/>
                <xsd:element ref="ns3:Can_x0020_be_x0020_edited" minOccurs="0"/>
                <xsd:element ref="ns3:Linked_x0020_files" minOccurs="0"/>
                <xsd:element ref="ns4:Type_x0020_of_x0020_document" minOccurs="0"/>
                <xsd:element ref="ns5:Deadline" minOccurs="0"/>
                <xsd:element ref="ns6:Type_x0020_of_x0020_memo" minOccurs="0"/>
                <xsd:element ref="ns6:Display_x0020_validated_x0020_documents_x0020_library_x0020_button" minOccurs="0"/>
                <xsd:element ref="ns5:isAnnex" minOccurs="0"/>
                <xsd:element ref="ns5:Up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2deee-a6f6-4f89-8a6c-e2a43e9fb5cf" elementFormDefault="qualified">
    <xsd:import namespace="http://schemas.microsoft.com/office/2006/documentManagement/types"/>
    <xsd:import namespace="http://schemas.microsoft.com/office/infopath/2007/PartnerControls"/>
    <xsd:element name="AllowComments" ma:index="8" nillable="true" ma:displayName="AllowComments" ma:default="1" ma:internalName="AllowComments">
      <xsd:simpleType>
        <xsd:restriction base="dms:Boolean"/>
      </xsd:simpleType>
    </xsd:element>
    <xsd:element name="Validated" ma:index="9" nillable="true" ma:displayName="Validated" ma:default="0" ma:internalName="Validated">
      <xsd:simpleType>
        <xsd:restriction base="dms:Boolean"/>
      </xsd:simpleType>
    </xsd:element>
    <xsd:element name="ValidationComment" ma:index="10" nillable="true" ma:displayName="ValidationComment" ma:internalName="ValidationCom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shedDocuments;" elementFormDefault="qualified">
    <xsd:import namespace="http://schemas.microsoft.com/office/2006/documentManagement/types"/>
    <xsd:import namespace="http://schemas.microsoft.com/office/infopath/2007/PartnerControls"/>
    <xsd:element name="Can_x0020_be_x0020_edited" ma:index="11" nillable="true" ma:displayName="Can be edited" ma:default="0" ma:internalName="Can_x0020_be_x0020_edited">
      <xsd:simpleType>
        <xsd:restriction base="dms:Boolean"/>
      </xsd:simpleType>
    </xsd:element>
    <xsd:element name="Linked_x0020_files" ma:index="12" nillable="true" ma:displayName="Linked files" ma:internalName="Linked_x0020_file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7415f-f1a4-44df-8e35-2ceaafd480dc" elementFormDefault="qualified">
    <xsd:import namespace="http://schemas.microsoft.com/office/2006/documentManagement/types"/>
    <xsd:import namespace="http://schemas.microsoft.com/office/infopath/2007/PartnerControls"/>
    <xsd:element name="Type_x0020_of_x0020_document" ma:index="13" nillable="true" ma:displayName="Type of document" ma:format="Dropdown" ma:internalName="Type_x0020_of_x0020_document">
      <xsd:simpleType>
        <xsd:restriction base="dms:Choice">
          <xsd:enumeration value="Memo"/>
          <xsd:enumeration value="Blank document"/>
          <xsd:enumeration value="Agenda"/>
          <xsd:enumeration value="News Flash"/>
          <xsd:enumeration value="Participants List"/>
          <xsd:enumeration value="Press Release"/>
          <xsd:enumeration value="Fax Cover"/>
          <xsd:enumeration value="Letter"/>
          <xsd:enumeration value="Background note"/>
          <xsd:enumeration value="Meeting Conclusions"/>
          <xsd:enumeration value="Position Paper"/>
          <xsd:enumeration value="PowerPoint 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614c7-900c-4770-94a0-e04fed16376c" elementFormDefault="qualified">
    <xsd:import namespace="http://schemas.microsoft.com/office/2006/documentManagement/types"/>
    <xsd:import namespace="http://schemas.microsoft.com/office/infopath/2007/PartnerControls"/>
    <xsd:element name="Deadline" ma:index="14" nillable="true" ma:displayName="Deadline" ma:format="DateTime" ma:internalName="Deadline">
      <xsd:simpleType>
        <xsd:restriction base="dms:DateTime"/>
      </xsd:simpleType>
    </xsd:element>
    <xsd:element name="isAnnex" ma:index="17" nillable="true" ma:displayName="isAnnex" ma:internalName="isAnnex">
      <xsd:simpleType>
        <xsd:restriction base="dms:Text"/>
      </xsd:simpleType>
    </xsd:element>
    <xsd:element name="Uploads" ma:index="18" nillable="true" ma:displayName="Uploads" ma:internalName="Upload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7eb82-310d-4963-bf1e-a4c2a37fd81c" elementFormDefault="qualified">
    <xsd:import namespace="http://schemas.microsoft.com/office/2006/documentManagement/types"/>
    <xsd:import namespace="http://schemas.microsoft.com/office/infopath/2007/PartnerControls"/>
    <xsd:element name="Type_x0020_of_x0020_memo" ma:index="15" nillable="true" ma:displayName="Type of memo" ma:format="Dropdown" ma:internalName="Type_x0020_of_x0020_memo">
      <xsd:simpleType>
        <xsd:restriction base="dms:Choice">
          <xsd:enumeration value="information"/>
          <xsd:enumeration value="action"/>
        </xsd:restriction>
      </xsd:simpleType>
    </xsd:element>
    <xsd:element name="Display_x0020_validated_x0020_documents_x0020_library_x0020_button" ma:index="16" nillable="true" ma:displayName="Display validated documents library button" ma:default="0" ma:internalName="Display_x0020_validated_x0020_documents_x0020_library_x0020_butt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0990D-92DC-4C6F-897D-774BBFC6F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D7FB1-E8CA-4A8F-99E9-53FDF7A0524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34d7415f-f1a4-44df-8e35-2ceaafd480dc"/>
    <ds:schemaRef ds:uri="70f7eb82-310d-4963-bf1e-a4c2a37fd81c"/>
    <ds:schemaRef ds:uri="$ListId:PublishedDocuments;"/>
    <ds:schemaRef ds:uri="e092deee-a6f6-4f89-8a6c-e2a43e9fb5cf"/>
    <ds:schemaRef ds:uri="2ad614c7-900c-4770-94a0-e04fed16376c"/>
  </ds:schemaRefs>
</ds:datastoreItem>
</file>

<file path=customXml/itemProps3.xml><?xml version="1.0" encoding="utf-8"?>
<ds:datastoreItem xmlns:ds="http://schemas.openxmlformats.org/officeDocument/2006/customXml" ds:itemID="{1236E15F-90F8-48BB-A9FC-6D4E30ACD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2deee-a6f6-4f89-8a6c-e2a43e9fb5cf"/>
    <ds:schemaRef ds:uri="$ListId:PublishedDocuments;"/>
    <ds:schemaRef ds:uri="34d7415f-f1a4-44df-8e35-2ceaafd480dc"/>
    <ds:schemaRef ds:uri="2ad614c7-900c-4770-94a0-e04fed16376c"/>
    <ds:schemaRef ds:uri="70f7eb82-310d-4963-bf1e-a4c2a37fd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Participant information</vt:lpstr>
      <vt:lpstr>Standardised model reporting</vt:lpstr>
      <vt:lpstr>Internal model reporting</vt:lpstr>
      <vt:lpstr>Company - group profile</vt:lpstr>
      <vt:lpstr>Correlation matrices</vt:lpstr>
      <vt:lpstr>Validation checks</vt:lpstr>
      <vt:lpstr>Standardised risks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Draft_Quantitative questionnaire</dc:title>
  <dc:creator>Angus Scorgie</dc:creator>
  <cp:lastModifiedBy>Bachníček Jozef</cp:lastModifiedBy>
  <dcterms:created xsi:type="dcterms:W3CDTF">2020-06-30T17:48:37Z</dcterms:created>
  <dcterms:modified xsi:type="dcterms:W3CDTF">2020-09-02T08:39:49Z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0x010100C6789F4E763D0643BCC2488D4E0D56EB</vt:lpwstr>
  </property>
</Properties>
</file>