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bachnicek\Desktop\docasne\"/>
    </mc:Choice>
  </mc:AlternateContent>
  <xr:revisionPtr revIDLastSave="0" documentId="8_{0C0E39F6-44AE-47A6-AD78-C279BF86DC81}" xr6:coauthVersionLast="47" xr6:coauthVersionMax="47" xr10:uidLastSave="{00000000-0000-0000-0000-000000000000}"/>
  <bookViews>
    <workbookView xWindow="-110" yWindow="-110" windowWidth="19420" windowHeight="10420" firstSheet="3" activeTab="3" xr2:uid="{63B0EA27-7EC8-47D0-89B5-18FF6510C85E}"/>
  </bookViews>
  <sheets>
    <sheet name="Sov" sheetId="8" r:id="rId1"/>
    <sheet name="Bonds" sheetId="7" r:id="rId2"/>
    <sheet name="Equity" sheetId="6" r:id="rId3"/>
    <sheet name="Publish version" sheetId="5" r:id="rId4"/>
    <sheet name="Sheet1" sheetId="3" state="hidden" r:id="rId5"/>
    <sheet name="Summary" sheetId="2" state="hidden" r:id="rId6"/>
    <sheet name="Data" sheetId="1" state="hidden" r:id="rId7"/>
  </sheets>
  <definedNames>
    <definedName name="_xlnm.Print_Area" localSheetId="3">'Publish version'!$B$2:$O$57</definedName>
    <definedName name="TRNR_056638c3fd664a56a195256ade04c753_300_10" hidden="1">#REF!</definedName>
    <definedName name="TRNR_059e7b8f1ac248bfb63384c6f686f7b5_3269_12" hidden="1">#REF!</definedName>
    <definedName name="TRNR_073318de4dbb4d82892ebf637ab914d6_305_1" hidden="1">#REF!</definedName>
    <definedName name="TRNR_343e72dd3c7a470d8dc103b006d127b1_3115_1" hidden="1">#REF!</definedName>
    <definedName name="TRNR_35aec8d70fb748eda344bb0f8b8b6d43_300_10" hidden="1">#REF!</definedName>
    <definedName name="TRNR_36225734720c4980a73d46da6c4d4ab0_300_10" hidden="1">#REF!</definedName>
    <definedName name="TRNR_3cd89019c5cc4588be2266ddabcbb859_3281_12" hidden="1">#REF!</definedName>
    <definedName name="TRNR_43dd55978c6946299487051fb93fe438_3607_1" hidden="1">#REF!</definedName>
    <definedName name="TRNR_4b118e7cb3704203b0432ec7656026de_3599_2" hidden="1">#REF!</definedName>
    <definedName name="TRNR_59229f0252444bb0b9f026df75b50048_3338_1" hidden="1">#REF!</definedName>
    <definedName name="TRNR_5d94b15027a94884b3ddf23807134c90_3599_2" hidden="1">#REF!</definedName>
    <definedName name="TRNR_67739952e06d4656a87b9a0c29cf0d5a_2693_11" hidden="1">#REF!</definedName>
    <definedName name="TRNR_74c115f58f0d4f2b949b5a43383b1e20_527_5" hidden="1">#REF!</definedName>
    <definedName name="TRNR_84a7cf93ac7e4df88df60b2ae9b5dad3_3338_1" hidden="1">#REF!</definedName>
    <definedName name="TRNR_89bff0a5f79c4b0db2510ffcb8238951_3117_1" hidden="1">#REF!</definedName>
    <definedName name="TRNR_8ae4b45dd135489ebece50cf92048d52_158_1" hidden="1">#REF!</definedName>
    <definedName name="TRNR_8bc08aee81da48f8ac2f0ce760b33c69_3154_1" hidden="1">#REF!</definedName>
    <definedName name="TRNR_8e2b498a67f3446187aeb28333658955_3159_1" hidden="1">#REF!</definedName>
    <definedName name="TRNR_8fc58180e5f043b8bc3a324c90c16b3a_3115_1" hidden="1">#REF!</definedName>
    <definedName name="TRNR_9098b96692ef4c88ab4cd1ee6d8093df_3334_1" hidden="1">#REF!</definedName>
    <definedName name="TRNR_980b86e75b8b42549d4e5731f90dcfaf_468_1" hidden="1">#REF!</definedName>
    <definedName name="TRNR_986e42c7246a4b5cbe5d933b9a8a10c9_3159_1" hidden="1">#REF!</definedName>
    <definedName name="TRNR_98dd201dea63462ba25ce727b2bc85fe_3226_1" hidden="1">#REF!</definedName>
    <definedName name="TRNR_99fbefd6ce9f49bc9495ceb31b26c2e7_3233_1" hidden="1">#REF!</definedName>
    <definedName name="TRNR_a02dcbdd3ed44acc878afad0ca5df941_3334_1" hidden="1">#REF!</definedName>
    <definedName name="TRNR_a22874f47fea44a7a3387ebddbb3f428_3337_1" hidden="1">#REF!</definedName>
    <definedName name="TRNR_a2efe7ba79f74e29b8c7b81b1d323b47_3229_1" hidden="1">#REF!</definedName>
    <definedName name="TRNR_a3738f1f0f6b4ea0a1882a1160d30ec6_3174_1" hidden="1">#REF!</definedName>
    <definedName name="TRNR_a40bf132a34c4eb6a7b08716d71d764f_3160_1" hidden="1">#REF!</definedName>
    <definedName name="TRNR_a644d4c8cc1a4d13885ebea29e2978d7_3195_1" hidden="1">#REF!</definedName>
    <definedName name="TRNR_a716371c55a44b2da344f98c17f6f559_3160_1" hidden="1">#REF!</definedName>
    <definedName name="TRNR_a90ce40890f24e159f492dfaa6d8b74e_3159_1" hidden="1">#REF!</definedName>
    <definedName name="TRNR_aa2613cdf754452dbbe01c03cecdf646_2677_7" hidden="1">#REF!</definedName>
    <definedName name="TRNR_abe04da990a74d09ad8c7321dfa6ca8d_3159_1" hidden="1">#REF!</definedName>
    <definedName name="TRNR_adbcbcf4970b4031b4600ea6f3858eb3_3334_1" hidden="1">#REF!</definedName>
    <definedName name="TRNR_afc525b0ab964968a3a6eada41e69cfa_3331_1" hidden="1">#REF!</definedName>
    <definedName name="TRNR_b450eecc5167447b937d8ee6ed4f7000_3232_1" hidden="1">#REF!</definedName>
    <definedName name="TRNR_b61b98be017341da8f60424cf21d588e_3324_1" hidden="1">#REF!</definedName>
    <definedName name="TRNR_b96ca42ee5ad4e18af810a3d7a88678c_3338_1" hidden="1">#REF!</definedName>
    <definedName name="TRNR_bf226ac1a2d0448fb66386c499283156_3160_1" hidden="1">#REF!</definedName>
    <definedName name="TRNR_cd6392497f394272a7e8af10840017f5_2728_2" hidden="1">#REF!</definedName>
    <definedName name="TRNR_d09a57493f5744a782ebd16d4fe3982b_3338_1" hidden="1">#REF!</definedName>
    <definedName name="TRNR_e8d487f3099b4a248bd843d53599ea2d_2677_6" hidden="1">#REF!</definedName>
    <definedName name="TRNR_f60ec0cfe19e406cb939e2f5a4593d81_300_10" hidden="1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452" i="7" l="1"/>
  <c r="N8" i="8" l="1"/>
  <c r="O8" i="8"/>
  <c r="P8" i="8"/>
  <c r="Q8" i="8"/>
  <c r="R8" i="8"/>
  <c r="S8" i="8"/>
  <c r="T8" i="8"/>
  <c r="U8" i="8"/>
  <c r="N9" i="8"/>
  <c r="O9" i="8"/>
  <c r="P9" i="8"/>
  <c r="Q9" i="8"/>
  <c r="R9" i="8"/>
  <c r="S9" i="8"/>
  <c r="T9" i="8"/>
  <c r="U9" i="8"/>
  <c r="N10" i="8"/>
  <c r="O10" i="8"/>
  <c r="P10" i="8"/>
  <c r="Q10" i="8"/>
  <c r="R10" i="8"/>
  <c r="S10" i="8"/>
  <c r="T10" i="8"/>
  <c r="U10" i="8"/>
  <c r="N11" i="8"/>
  <c r="O11" i="8"/>
  <c r="P11" i="8"/>
  <c r="Q11" i="8"/>
  <c r="R11" i="8"/>
  <c r="S11" i="8"/>
  <c r="T11" i="8"/>
  <c r="U11" i="8"/>
  <c r="N12" i="8"/>
  <c r="O12" i="8"/>
  <c r="P12" i="8"/>
  <c r="Q12" i="8"/>
  <c r="R12" i="8"/>
  <c r="S12" i="8"/>
  <c r="T12" i="8"/>
  <c r="U12" i="8"/>
  <c r="N13" i="8"/>
  <c r="O13" i="8"/>
  <c r="P13" i="8"/>
  <c r="Q13" i="8"/>
  <c r="R13" i="8"/>
  <c r="S13" i="8"/>
  <c r="T13" i="8"/>
  <c r="U13" i="8"/>
  <c r="N14" i="8"/>
  <c r="O14" i="8"/>
  <c r="P14" i="8"/>
  <c r="Q14" i="8"/>
  <c r="R14" i="8"/>
  <c r="S14" i="8"/>
  <c r="T14" i="8"/>
  <c r="U14" i="8"/>
  <c r="N15" i="8"/>
  <c r="O15" i="8"/>
  <c r="P15" i="8"/>
  <c r="Q15" i="8"/>
  <c r="R15" i="8"/>
  <c r="S15" i="8"/>
  <c r="T15" i="8"/>
  <c r="U15" i="8"/>
  <c r="N16" i="8"/>
  <c r="O16" i="8"/>
  <c r="P16" i="8"/>
  <c r="Q16" i="8"/>
  <c r="R16" i="8"/>
  <c r="S16" i="8"/>
  <c r="T16" i="8"/>
  <c r="U16" i="8"/>
  <c r="N17" i="8"/>
  <c r="O17" i="8"/>
  <c r="P17" i="8"/>
  <c r="Q17" i="8"/>
  <c r="R17" i="8"/>
  <c r="S17" i="8"/>
  <c r="T17" i="8"/>
  <c r="U17" i="8"/>
  <c r="N18" i="8"/>
  <c r="O18" i="8"/>
  <c r="P18" i="8"/>
  <c r="Q18" i="8"/>
  <c r="R18" i="8"/>
  <c r="S18" i="8"/>
  <c r="T18" i="8"/>
  <c r="U18" i="8"/>
  <c r="N19" i="8"/>
  <c r="O19" i="8"/>
  <c r="P19" i="8"/>
  <c r="Q19" i="8"/>
  <c r="R19" i="8"/>
  <c r="S19" i="8"/>
  <c r="T19" i="8"/>
  <c r="U19" i="8"/>
  <c r="N20" i="8"/>
  <c r="O20" i="8"/>
  <c r="P20" i="8"/>
  <c r="Q20" i="8"/>
  <c r="R20" i="8"/>
  <c r="S20" i="8"/>
  <c r="T20" i="8"/>
  <c r="U20" i="8"/>
  <c r="N21" i="8"/>
  <c r="O21" i="8"/>
  <c r="P21" i="8"/>
  <c r="Q21" i="8"/>
  <c r="R21" i="8"/>
  <c r="S21" i="8"/>
  <c r="T21" i="8"/>
  <c r="U21" i="8"/>
  <c r="N22" i="8"/>
  <c r="O22" i="8"/>
  <c r="P22" i="8"/>
  <c r="Q22" i="8"/>
  <c r="R22" i="8"/>
  <c r="S22" i="8"/>
  <c r="T22" i="8"/>
  <c r="U22" i="8"/>
  <c r="N23" i="8"/>
  <c r="O23" i="8"/>
  <c r="P23" i="8"/>
  <c r="Q23" i="8"/>
  <c r="R23" i="8"/>
  <c r="S23" i="8"/>
  <c r="T23" i="8"/>
  <c r="U23" i="8"/>
  <c r="N24" i="8"/>
  <c r="O24" i="8"/>
  <c r="P24" i="8"/>
  <c r="Q24" i="8"/>
  <c r="R24" i="8"/>
  <c r="S24" i="8"/>
  <c r="T24" i="8"/>
  <c r="U24" i="8"/>
  <c r="N25" i="8"/>
  <c r="O25" i="8"/>
  <c r="P25" i="8"/>
  <c r="Q25" i="8"/>
  <c r="R25" i="8"/>
  <c r="S25" i="8"/>
  <c r="T25" i="8"/>
  <c r="U25" i="8"/>
  <c r="N26" i="8"/>
  <c r="O26" i="8"/>
  <c r="P26" i="8"/>
  <c r="Q26" i="8"/>
  <c r="R26" i="8"/>
  <c r="S26" i="8"/>
  <c r="T26" i="8"/>
  <c r="U26" i="8"/>
  <c r="M8" i="8"/>
  <c r="M9" i="8"/>
  <c r="M10" i="8"/>
  <c r="M11" i="8"/>
  <c r="M12" i="8"/>
  <c r="M13" i="8"/>
  <c r="M14" i="8"/>
  <c r="M15" i="8"/>
  <c r="M16" i="8"/>
  <c r="M17" i="8"/>
  <c r="M18" i="8"/>
  <c r="M19" i="8"/>
  <c r="M20" i="8"/>
  <c r="M21" i="8"/>
  <c r="M22" i="8"/>
  <c r="M23" i="8"/>
  <c r="M24" i="8"/>
  <c r="M25" i="8"/>
  <c r="M26" i="8"/>
  <c r="L8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K8" i="8"/>
  <c r="K9" i="8"/>
  <c r="K10" i="8"/>
  <c r="K11" i="8"/>
  <c r="K12" i="8"/>
  <c r="K13" i="8"/>
  <c r="K14" i="8"/>
  <c r="K15" i="8"/>
  <c r="K16" i="8"/>
  <c r="K17" i="8"/>
  <c r="K18" i="8"/>
  <c r="K19" i="8"/>
  <c r="K20" i="8"/>
  <c r="K21" i="8"/>
  <c r="K22" i="8"/>
  <c r="K23" i="8"/>
  <c r="K24" i="8"/>
  <c r="K25" i="8"/>
  <c r="K26" i="8"/>
  <c r="N451" i="7"/>
  <c r="N450" i="7" l="1"/>
  <c r="O27" i="8"/>
  <c r="P27" i="8"/>
  <c r="Q27" i="8"/>
  <c r="R27" i="8"/>
  <c r="S27" i="8"/>
  <c r="T27" i="8"/>
  <c r="U27" i="8"/>
  <c r="O28" i="8"/>
  <c r="P28" i="8"/>
  <c r="Q28" i="8"/>
  <c r="R28" i="8"/>
  <c r="S28" i="8"/>
  <c r="T28" i="8"/>
  <c r="U28" i="8"/>
  <c r="O29" i="8"/>
  <c r="P29" i="8"/>
  <c r="Q29" i="8"/>
  <c r="R29" i="8"/>
  <c r="S29" i="8"/>
  <c r="T29" i="8"/>
  <c r="U29" i="8"/>
  <c r="O30" i="8"/>
  <c r="P30" i="8"/>
  <c r="Q30" i="8"/>
  <c r="R30" i="8"/>
  <c r="S30" i="8"/>
  <c r="T30" i="8"/>
  <c r="U30" i="8"/>
  <c r="O31" i="8"/>
  <c r="P31" i="8"/>
  <c r="Q31" i="8"/>
  <c r="R31" i="8"/>
  <c r="S31" i="8"/>
  <c r="T31" i="8"/>
  <c r="U31" i="8"/>
  <c r="O32" i="8"/>
  <c r="P32" i="8"/>
  <c r="Q32" i="8"/>
  <c r="R32" i="8"/>
  <c r="S32" i="8"/>
  <c r="T32" i="8"/>
  <c r="U32" i="8"/>
  <c r="O33" i="8"/>
  <c r="P33" i="8"/>
  <c r="Q33" i="8"/>
  <c r="R33" i="8"/>
  <c r="S33" i="8"/>
  <c r="T33" i="8"/>
  <c r="U33" i="8"/>
  <c r="O34" i="8"/>
  <c r="P34" i="8"/>
  <c r="Q34" i="8"/>
  <c r="R34" i="8"/>
  <c r="S34" i="8"/>
  <c r="T34" i="8"/>
  <c r="U34" i="8"/>
  <c r="O35" i="8"/>
  <c r="P35" i="8"/>
  <c r="Q35" i="8"/>
  <c r="R35" i="8"/>
  <c r="S35" i="8"/>
  <c r="T35" i="8"/>
  <c r="U35" i="8"/>
  <c r="O36" i="8"/>
  <c r="P36" i="8"/>
  <c r="Q36" i="8"/>
  <c r="R36" i="8"/>
  <c r="S36" i="8"/>
  <c r="T36" i="8"/>
  <c r="U36" i="8"/>
  <c r="O37" i="8"/>
  <c r="P37" i="8"/>
  <c r="Q37" i="8"/>
  <c r="R37" i="8"/>
  <c r="S37" i="8"/>
  <c r="T37" i="8"/>
  <c r="U37" i="8"/>
  <c r="O38" i="8"/>
  <c r="P38" i="8"/>
  <c r="Q38" i="8"/>
  <c r="R38" i="8"/>
  <c r="S38" i="8"/>
  <c r="T38" i="8"/>
  <c r="U38" i="8"/>
  <c r="O39" i="8"/>
  <c r="P39" i="8"/>
  <c r="Q39" i="8"/>
  <c r="R39" i="8"/>
  <c r="S39" i="8"/>
  <c r="T39" i="8"/>
  <c r="U39" i="8"/>
  <c r="O40" i="8"/>
  <c r="P40" i="8"/>
  <c r="Q40" i="8"/>
  <c r="R40" i="8"/>
  <c r="S40" i="8"/>
  <c r="T40" i="8"/>
  <c r="U40" i="8"/>
  <c r="O41" i="8"/>
  <c r="P41" i="8"/>
  <c r="Q41" i="8"/>
  <c r="R41" i="8"/>
  <c r="S41" i="8"/>
  <c r="T41" i="8"/>
  <c r="U41" i="8"/>
  <c r="O42" i="8"/>
  <c r="P42" i="8"/>
  <c r="Q42" i="8"/>
  <c r="R42" i="8"/>
  <c r="S42" i="8"/>
  <c r="T42" i="8"/>
  <c r="U42" i="8"/>
  <c r="O43" i="8"/>
  <c r="P43" i="8"/>
  <c r="Q43" i="8"/>
  <c r="R43" i="8"/>
  <c r="S43" i="8"/>
  <c r="T43" i="8"/>
  <c r="U43" i="8"/>
  <c r="O44" i="8"/>
  <c r="P44" i="8"/>
  <c r="Q44" i="8"/>
  <c r="R44" i="8"/>
  <c r="S44" i="8"/>
  <c r="T44" i="8"/>
  <c r="U44" i="8"/>
  <c r="O45" i="8"/>
  <c r="P45" i="8"/>
  <c r="Q45" i="8"/>
  <c r="R45" i="8"/>
  <c r="S45" i="8"/>
  <c r="T45" i="8"/>
  <c r="U45" i="8"/>
  <c r="O46" i="8"/>
  <c r="P46" i="8"/>
  <c r="Q46" i="8"/>
  <c r="R46" i="8"/>
  <c r="S46" i="8"/>
  <c r="T46" i="8"/>
  <c r="U46" i="8"/>
  <c r="O47" i="8"/>
  <c r="P47" i="8"/>
  <c r="Q47" i="8"/>
  <c r="R47" i="8"/>
  <c r="S47" i="8"/>
  <c r="T47" i="8"/>
  <c r="U47" i="8"/>
  <c r="O48" i="8"/>
  <c r="P48" i="8"/>
  <c r="Q48" i="8"/>
  <c r="R48" i="8"/>
  <c r="S48" i="8"/>
  <c r="T48" i="8"/>
  <c r="U48" i="8"/>
  <c r="O49" i="8"/>
  <c r="P49" i="8"/>
  <c r="Q49" i="8"/>
  <c r="R49" i="8"/>
  <c r="S49" i="8"/>
  <c r="T49" i="8"/>
  <c r="U49" i="8"/>
  <c r="O50" i="8"/>
  <c r="P50" i="8"/>
  <c r="Q50" i="8"/>
  <c r="R50" i="8"/>
  <c r="S50" i="8"/>
  <c r="T50" i="8"/>
  <c r="U50" i="8"/>
  <c r="N27" i="8"/>
  <c r="N28" i="8"/>
  <c r="N29" i="8"/>
  <c r="N30" i="8"/>
  <c r="N31" i="8"/>
  <c r="N32" i="8"/>
  <c r="N33" i="8"/>
  <c r="N34" i="8"/>
  <c r="N35" i="8"/>
  <c r="N36" i="8"/>
  <c r="N37" i="8"/>
  <c r="N38" i="8"/>
  <c r="N39" i="8"/>
  <c r="N40" i="8"/>
  <c r="N41" i="8"/>
  <c r="N42" i="8"/>
  <c r="N43" i="8"/>
  <c r="N44" i="8"/>
  <c r="N45" i="8"/>
  <c r="N46" i="8"/>
  <c r="N47" i="8"/>
  <c r="N48" i="8"/>
  <c r="N49" i="8"/>
  <c r="N50" i="8"/>
  <c r="L27" i="8"/>
  <c r="L28" i="8"/>
  <c r="L29" i="8"/>
  <c r="L30" i="8"/>
  <c r="L31" i="8"/>
  <c r="L32" i="8"/>
  <c r="L33" i="8"/>
  <c r="L34" i="8"/>
  <c r="L35" i="8"/>
  <c r="L36" i="8"/>
  <c r="L37" i="8"/>
  <c r="L38" i="8"/>
  <c r="L39" i="8"/>
  <c r="L40" i="8"/>
  <c r="L41" i="8"/>
  <c r="L42" i="8"/>
  <c r="L43" i="8"/>
  <c r="L44" i="8"/>
  <c r="L45" i="8"/>
  <c r="L46" i="8"/>
  <c r="L47" i="8"/>
  <c r="L48" i="8"/>
  <c r="L49" i="8"/>
  <c r="L50" i="8"/>
  <c r="K27" i="8"/>
  <c r="M27" i="8" s="1"/>
  <c r="K28" i="8"/>
  <c r="M28" i="8" s="1"/>
  <c r="K29" i="8"/>
  <c r="M29" i="8" s="1"/>
  <c r="K30" i="8"/>
  <c r="M30" i="8" s="1"/>
  <c r="K31" i="8"/>
  <c r="M31" i="8" s="1"/>
  <c r="K32" i="8"/>
  <c r="M32" i="8" s="1"/>
  <c r="K33" i="8"/>
  <c r="M33" i="8" s="1"/>
  <c r="K34" i="8"/>
  <c r="M34" i="8" s="1"/>
  <c r="K35" i="8"/>
  <c r="M35" i="8" s="1"/>
  <c r="K36" i="8"/>
  <c r="M36" i="8" s="1"/>
  <c r="K37" i="8"/>
  <c r="M37" i="8" s="1"/>
  <c r="K38" i="8"/>
  <c r="M38" i="8" s="1"/>
  <c r="K39" i="8"/>
  <c r="M39" i="8" s="1"/>
  <c r="K40" i="8"/>
  <c r="M40" i="8" s="1"/>
  <c r="K41" i="8"/>
  <c r="M41" i="8" s="1"/>
  <c r="K42" i="8"/>
  <c r="M42" i="8" s="1"/>
  <c r="K43" i="8"/>
  <c r="M43" i="8" s="1"/>
  <c r="K44" i="8"/>
  <c r="M44" i="8" s="1"/>
  <c r="K45" i="8"/>
  <c r="M45" i="8" s="1"/>
  <c r="K46" i="8"/>
  <c r="M46" i="8" s="1"/>
  <c r="K47" i="8"/>
  <c r="M47" i="8" s="1"/>
  <c r="K48" i="8"/>
  <c r="M48" i="8" s="1"/>
  <c r="K49" i="8"/>
  <c r="M49" i="8" s="1"/>
  <c r="K50" i="8"/>
  <c r="M50" i="8" s="1"/>
  <c r="K51" i="8"/>
  <c r="M51" i="8" s="1"/>
  <c r="L51" i="8"/>
  <c r="N51" i="8"/>
  <c r="O51" i="8"/>
  <c r="P51" i="8"/>
  <c r="Q51" i="8"/>
  <c r="R51" i="8"/>
  <c r="S51" i="8"/>
  <c r="T51" i="8"/>
  <c r="U51" i="8"/>
  <c r="K52" i="8"/>
  <c r="M52" i="8" s="1"/>
  <c r="L52" i="8"/>
  <c r="N52" i="8"/>
  <c r="O52" i="8"/>
  <c r="P52" i="8"/>
  <c r="Q52" i="8"/>
  <c r="R52" i="8"/>
  <c r="S52" i="8"/>
  <c r="T52" i="8"/>
  <c r="U52" i="8"/>
  <c r="K53" i="8"/>
  <c r="M53" i="8" s="1"/>
  <c r="L53" i="8"/>
  <c r="N53" i="8"/>
  <c r="O53" i="8"/>
  <c r="P53" i="8"/>
  <c r="Q53" i="8"/>
  <c r="R53" i="8"/>
  <c r="S53" i="8"/>
  <c r="T53" i="8"/>
  <c r="U53" i="8"/>
  <c r="K54" i="8"/>
  <c r="M54" i="8" s="1"/>
  <c r="L54" i="8"/>
  <c r="N54" i="8"/>
  <c r="O54" i="8"/>
  <c r="P54" i="8"/>
  <c r="Q54" i="8"/>
  <c r="R54" i="8"/>
  <c r="S54" i="8"/>
  <c r="T54" i="8"/>
  <c r="U54" i="8"/>
  <c r="K55" i="8"/>
  <c r="M55" i="8" s="1"/>
  <c r="L55" i="8"/>
  <c r="N55" i="8"/>
  <c r="O55" i="8"/>
  <c r="P55" i="8"/>
  <c r="Q55" i="8"/>
  <c r="R55" i="8"/>
  <c r="S55" i="8"/>
  <c r="T55" i="8"/>
  <c r="U55" i="8"/>
  <c r="K56" i="8"/>
  <c r="M56" i="8" s="1"/>
  <c r="L56" i="8"/>
  <c r="N56" i="8"/>
  <c r="O56" i="8"/>
  <c r="P56" i="8"/>
  <c r="Q56" i="8"/>
  <c r="R56" i="8"/>
  <c r="S56" i="8"/>
  <c r="T56" i="8"/>
  <c r="U56" i="8"/>
  <c r="K57" i="8"/>
  <c r="M57" i="8" s="1"/>
  <c r="L57" i="8"/>
  <c r="N57" i="8"/>
  <c r="O57" i="8"/>
  <c r="P57" i="8"/>
  <c r="Q57" i="8"/>
  <c r="R57" i="8"/>
  <c r="S57" i="8"/>
  <c r="T57" i="8"/>
  <c r="U57" i="8"/>
  <c r="K58" i="8"/>
  <c r="M58" i="8" s="1"/>
  <c r="L58" i="8"/>
  <c r="N58" i="8"/>
  <c r="O58" i="8"/>
  <c r="P58" i="8"/>
  <c r="Q58" i="8"/>
  <c r="R58" i="8"/>
  <c r="S58" i="8"/>
  <c r="T58" i="8"/>
  <c r="U58" i="8"/>
  <c r="K59" i="8"/>
  <c r="M59" i="8" s="1"/>
  <c r="L59" i="8"/>
  <c r="N59" i="8"/>
  <c r="O59" i="8"/>
  <c r="P59" i="8"/>
  <c r="Q59" i="8"/>
  <c r="R59" i="8"/>
  <c r="S59" i="8"/>
  <c r="T59" i="8"/>
  <c r="U59" i="8"/>
  <c r="K60" i="8"/>
  <c r="M60" i="8" s="1"/>
  <c r="L60" i="8"/>
  <c r="N60" i="8"/>
  <c r="O60" i="8"/>
  <c r="P60" i="8"/>
  <c r="Q60" i="8"/>
  <c r="R60" i="8"/>
  <c r="S60" i="8"/>
  <c r="T60" i="8"/>
  <c r="U60" i="8"/>
  <c r="K61" i="8"/>
  <c r="M61" i="8" s="1"/>
  <c r="L61" i="8"/>
  <c r="N61" i="8"/>
  <c r="O61" i="8"/>
  <c r="P61" i="8"/>
  <c r="Q61" i="8"/>
  <c r="R61" i="8"/>
  <c r="S61" i="8"/>
  <c r="T61" i="8"/>
  <c r="U61" i="8"/>
  <c r="K62" i="8"/>
  <c r="M62" i="8" s="1"/>
  <c r="L62" i="8"/>
  <c r="N62" i="8"/>
  <c r="O62" i="8"/>
  <c r="P62" i="8"/>
  <c r="Q62" i="8"/>
  <c r="R62" i="8"/>
  <c r="S62" i="8"/>
  <c r="T62" i="8"/>
  <c r="U62" i="8"/>
  <c r="K63" i="8"/>
  <c r="M63" i="8" s="1"/>
  <c r="L63" i="8"/>
  <c r="N63" i="8"/>
  <c r="O63" i="8"/>
  <c r="P63" i="8"/>
  <c r="Q63" i="8"/>
  <c r="R63" i="8"/>
  <c r="S63" i="8"/>
  <c r="T63" i="8"/>
  <c r="U63" i="8"/>
  <c r="K64" i="8"/>
  <c r="M64" i="8" s="1"/>
  <c r="L64" i="8"/>
  <c r="N64" i="8"/>
  <c r="O64" i="8"/>
  <c r="P64" i="8"/>
  <c r="Q64" i="8"/>
  <c r="R64" i="8"/>
  <c r="S64" i="8"/>
  <c r="T64" i="8"/>
  <c r="U64" i="8"/>
  <c r="K65" i="8"/>
  <c r="M65" i="8" s="1"/>
  <c r="L65" i="8"/>
  <c r="N65" i="8"/>
  <c r="O65" i="8"/>
  <c r="P65" i="8"/>
  <c r="Q65" i="8"/>
  <c r="R65" i="8"/>
  <c r="S65" i="8"/>
  <c r="T65" i="8"/>
  <c r="U65" i="8"/>
  <c r="K66" i="8"/>
  <c r="M66" i="8" s="1"/>
  <c r="L66" i="8"/>
  <c r="N66" i="8"/>
  <c r="O66" i="8"/>
  <c r="P66" i="8"/>
  <c r="Q66" i="8"/>
  <c r="R66" i="8"/>
  <c r="S66" i="8"/>
  <c r="T66" i="8"/>
  <c r="U66" i="8"/>
  <c r="K67" i="8"/>
  <c r="M67" i="8" s="1"/>
  <c r="L67" i="8"/>
  <c r="N67" i="8"/>
  <c r="O67" i="8"/>
  <c r="P67" i="8"/>
  <c r="Q67" i="8"/>
  <c r="R67" i="8"/>
  <c r="S67" i="8"/>
  <c r="T67" i="8"/>
  <c r="U67" i="8"/>
  <c r="K68" i="8"/>
  <c r="M68" i="8" s="1"/>
  <c r="L68" i="8"/>
  <c r="N68" i="8"/>
  <c r="O68" i="8"/>
  <c r="P68" i="8"/>
  <c r="Q68" i="8"/>
  <c r="R68" i="8"/>
  <c r="S68" i="8"/>
  <c r="T68" i="8"/>
  <c r="U68" i="8"/>
  <c r="K69" i="8"/>
  <c r="M69" i="8" s="1"/>
  <c r="L69" i="8"/>
  <c r="N69" i="8"/>
  <c r="O69" i="8"/>
  <c r="P69" i="8"/>
  <c r="Q69" i="8"/>
  <c r="R69" i="8"/>
  <c r="S69" i="8"/>
  <c r="T69" i="8"/>
  <c r="U69" i="8"/>
  <c r="K70" i="8"/>
  <c r="M70" i="8" s="1"/>
  <c r="L70" i="8"/>
  <c r="N70" i="8"/>
  <c r="O70" i="8"/>
  <c r="P70" i="8"/>
  <c r="Q70" i="8"/>
  <c r="R70" i="8"/>
  <c r="S70" i="8"/>
  <c r="T70" i="8"/>
  <c r="U70" i="8"/>
  <c r="K71" i="8"/>
  <c r="M71" i="8" s="1"/>
  <c r="L71" i="8"/>
  <c r="N71" i="8"/>
  <c r="O71" i="8"/>
  <c r="P71" i="8"/>
  <c r="Q71" i="8"/>
  <c r="R71" i="8"/>
  <c r="S71" i="8"/>
  <c r="T71" i="8"/>
  <c r="U71" i="8"/>
  <c r="N332" i="8"/>
  <c r="O332" i="8"/>
  <c r="P332" i="8"/>
  <c r="Q332" i="8"/>
  <c r="R332" i="8"/>
  <c r="S332" i="8"/>
  <c r="T332" i="8"/>
  <c r="U332" i="8"/>
  <c r="K332" i="8"/>
  <c r="M332" i="8" s="1"/>
  <c r="L332" i="8"/>
  <c r="N449" i="7"/>
  <c r="K90" i="8"/>
  <c r="M90" i="8" s="1"/>
  <c r="K72" i="8"/>
  <c r="M72" i="8" s="1"/>
  <c r="L72" i="8"/>
  <c r="N72" i="8"/>
  <c r="O72" i="8"/>
  <c r="P72" i="8"/>
  <c r="Q72" i="8"/>
  <c r="R72" i="8"/>
  <c r="S72" i="8"/>
  <c r="T72" i="8"/>
  <c r="U72" i="8"/>
  <c r="K73" i="8"/>
  <c r="M73" i="8" s="1"/>
  <c r="L73" i="8"/>
  <c r="N73" i="8"/>
  <c r="O73" i="8"/>
  <c r="P73" i="8"/>
  <c r="Q73" i="8"/>
  <c r="R73" i="8"/>
  <c r="S73" i="8"/>
  <c r="T73" i="8"/>
  <c r="U73" i="8"/>
  <c r="K74" i="8"/>
  <c r="M74" i="8" s="1"/>
  <c r="L74" i="8"/>
  <c r="N74" i="8"/>
  <c r="O74" i="8"/>
  <c r="P74" i="8"/>
  <c r="Q74" i="8"/>
  <c r="R74" i="8"/>
  <c r="S74" i="8"/>
  <c r="T74" i="8"/>
  <c r="U74" i="8"/>
  <c r="K75" i="8"/>
  <c r="M75" i="8" s="1"/>
  <c r="L75" i="8"/>
  <c r="N75" i="8"/>
  <c r="O75" i="8"/>
  <c r="P75" i="8"/>
  <c r="Q75" i="8"/>
  <c r="R75" i="8"/>
  <c r="S75" i="8"/>
  <c r="T75" i="8"/>
  <c r="U75" i="8"/>
  <c r="K76" i="8"/>
  <c r="M76" i="8" s="1"/>
  <c r="L76" i="8"/>
  <c r="N76" i="8"/>
  <c r="O76" i="8"/>
  <c r="P76" i="8"/>
  <c r="Q76" i="8"/>
  <c r="R76" i="8"/>
  <c r="S76" i="8"/>
  <c r="T76" i="8"/>
  <c r="U76" i="8"/>
  <c r="K77" i="8"/>
  <c r="M77" i="8" s="1"/>
  <c r="L77" i="8"/>
  <c r="N77" i="8"/>
  <c r="O77" i="8"/>
  <c r="P77" i="8"/>
  <c r="Q77" i="8"/>
  <c r="R77" i="8"/>
  <c r="S77" i="8"/>
  <c r="T77" i="8"/>
  <c r="U77" i="8"/>
  <c r="K78" i="8"/>
  <c r="M78" i="8" s="1"/>
  <c r="L78" i="8"/>
  <c r="N78" i="8"/>
  <c r="O78" i="8"/>
  <c r="P78" i="8"/>
  <c r="Q78" i="8"/>
  <c r="R78" i="8"/>
  <c r="S78" i="8"/>
  <c r="T78" i="8"/>
  <c r="U78" i="8"/>
  <c r="K79" i="8"/>
  <c r="M79" i="8" s="1"/>
  <c r="L79" i="8"/>
  <c r="N79" i="8"/>
  <c r="O79" i="8"/>
  <c r="P79" i="8"/>
  <c r="Q79" i="8"/>
  <c r="R79" i="8"/>
  <c r="S79" i="8"/>
  <c r="T79" i="8"/>
  <c r="U79" i="8"/>
  <c r="K80" i="8"/>
  <c r="M80" i="8" s="1"/>
  <c r="L80" i="8"/>
  <c r="N80" i="8"/>
  <c r="O80" i="8"/>
  <c r="P80" i="8"/>
  <c r="Q80" i="8"/>
  <c r="R80" i="8"/>
  <c r="S80" i="8"/>
  <c r="T80" i="8"/>
  <c r="U80" i="8"/>
  <c r="K81" i="8"/>
  <c r="M81" i="8" s="1"/>
  <c r="L81" i="8"/>
  <c r="N81" i="8"/>
  <c r="O81" i="8"/>
  <c r="P81" i="8"/>
  <c r="Q81" i="8"/>
  <c r="R81" i="8"/>
  <c r="S81" i="8"/>
  <c r="T81" i="8"/>
  <c r="U81" i="8"/>
  <c r="K82" i="8"/>
  <c r="M82" i="8" s="1"/>
  <c r="L82" i="8"/>
  <c r="N82" i="8"/>
  <c r="O82" i="8"/>
  <c r="P82" i="8"/>
  <c r="Q82" i="8"/>
  <c r="R82" i="8"/>
  <c r="S82" i="8"/>
  <c r="T82" i="8"/>
  <c r="U82" i="8"/>
  <c r="K83" i="8"/>
  <c r="M83" i="8" s="1"/>
  <c r="L83" i="8"/>
  <c r="N83" i="8"/>
  <c r="O83" i="8"/>
  <c r="P83" i="8"/>
  <c r="Q83" i="8"/>
  <c r="R83" i="8"/>
  <c r="S83" i="8"/>
  <c r="T83" i="8"/>
  <c r="U83" i="8"/>
  <c r="K84" i="8"/>
  <c r="M84" i="8" s="1"/>
  <c r="L84" i="8"/>
  <c r="N84" i="8"/>
  <c r="O84" i="8"/>
  <c r="P84" i="8"/>
  <c r="Q84" i="8"/>
  <c r="R84" i="8"/>
  <c r="S84" i="8"/>
  <c r="T84" i="8"/>
  <c r="U84" i="8"/>
  <c r="K85" i="8"/>
  <c r="M85" i="8" s="1"/>
  <c r="L85" i="8"/>
  <c r="N85" i="8"/>
  <c r="O85" i="8"/>
  <c r="P85" i="8"/>
  <c r="Q85" i="8"/>
  <c r="R85" i="8"/>
  <c r="S85" i="8"/>
  <c r="T85" i="8"/>
  <c r="U85" i="8"/>
  <c r="K86" i="8"/>
  <c r="M86" i="8" s="1"/>
  <c r="L86" i="8"/>
  <c r="N86" i="8"/>
  <c r="O86" i="8"/>
  <c r="P86" i="8"/>
  <c r="Q86" i="8"/>
  <c r="R86" i="8"/>
  <c r="S86" i="8"/>
  <c r="T86" i="8"/>
  <c r="U86" i="8"/>
  <c r="K87" i="8"/>
  <c r="M87" i="8" s="1"/>
  <c r="L87" i="8"/>
  <c r="N87" i="8"/>
  <c r="O87" i="8"/>
  <c r="P87" i="8"/>
  <c r="Q87" i="8"/>
  <c r="R87" i="8"/>
  <c r="S87" i="8"/>
  <c r="T87" i="8"/>
  <c r="U87" i="8"/>
  <c r="K88" i="8"/>
  <c r="M88" i="8" s="1"/>
  <c r="L88" i="8"/>
  <c r="N88" i="8"/>
  <c r="O88" i="8"/>
  <c r="P88" i="8"/>
  <c r="Q88" i="8"/>
  <c r="R88" i="8"/>
  <c r="S88" i="8"/>
  <c r="T88" i="8"/>
  <c r="U88" i="8"/>
  <c r="K89" i="8"/>
  <c r="M89" i="8" s="1"/>
  <c r="L89" i="8"/>
  <c r="N89" i="8"/>
  <c r="O89" i="8"/>
  <c r="P89" i="8"/>
  <c r="Q89" i="8"/>
  <c r="R89" i="8"/>
  <c r="S89" i="8"/>
  <c r="T89" i="8"/>
  <c r="U89" i="8"/>
  <c r="L90" i="8"/>
  <c r="N90" i="8"/>
  <c r="O90" i="8"/>
  <c r="P90" i="8"/>
  <c r="Q90" i="8"/>
  <c r="R90" i="8"/>
  <c r="S90" i="8"/>
  <c r="T90" i="8"/>
  <c r="U90" i="8"/>
  <c r="K91" i="8"/>
  <c r="M91" i="8" s="1"/>
  <c r="L91" i="8"/>
  <c r="N91" i="8"/>
  <c r="O91" i="8"/>
  <c r="P91" i="8"/>
  <c r="Q91" i="8"/>
  <c r="R91" i="8"/>
  <c r="S91" i="8"/>
  <c r="T91" i="8"/>
  <c r="U91" i="8"/>
  <c r="K92" i="8"/>
  <c r="M92" i="8" s="1"/>
  <c r="L92" i="8"/>
  <c r="N92" i="8"/>
  <c r="O92" i="8"/>
  <c r="P92" i="8"/>
  <c r="Q92" i="8"/>
  <c r="R92" i="8"/>
  <c r="S92" i="8"/>
  <c r="T92" i="8"/>
  <c r="U92" i="8"/>
  <c r="K93" i="8"/>
  <c r="M93" i="8" s="1"/>
  <c r="L93" i="8"/>
  <c r="N93" i="8"/>
  <c r="O93" i="8"/>
  <c r="P93" i="8"/>
  <c r="Q93" i="8"/>
  <c r="R93" i="8"/>
  <c r="S93" i="8"/>
  <c r="T93" i="8"/>
  <c r="U93" i="8"/>
  <c r="K94" i="8"/>
  <c r="M94" i="8" s="1"/>
  <c r="L94" i="8"/>
  <c r="N94" i="8"/>
  <c r="O94" i="8"/>
  <c r="P94" i="8"/>
  <c r="Q94" i="8"/>
  <c r="R94" i="8"/>
  <c r="S94" i="8"/>
  <c r="T94" i="8"/>
  <c r="U94" i="8"/>
  <c r="K95" i="8"/>
  <c r="M95" i="8" s="1"/>
  <c r="L95" i="8"/>
  <c r="N95" i="8"/>
  <c r="O95" i="8"/>
  <c r="P95" i="8"/>
  <c r="Q95" i="8"/>
  <c r="R95" i="8"/>
  <c r="S95" i="8"/>
  <c r="T95" i="8"/>
  <c r="U95" i="8"/>
  <c r="K96" i="8"/>
  <c r="M96" i="8" s="1"/>
  <c r="L96" i="8"/>
  <c r="N96" i="8"/>
  <c r="O96" i="8"/>
  <c r="P96" i="8"/>
  <c r="Q96" i="8"/>
  <c r="R96" i="8"/>
  <c r="S96" i="8"/>
  <c r="T96" i="8"/>
  <c r="U96" i="8"/>
  <c r="K97" i="8"/>
  <c r="M97" i="8" s="1"/>
  <c r="L97" i="8"/>
  <c r="N97" i="8"/>
  <c r="O97" i="8"/>
  <c r="P97" i="8"/>
  <c r="Q97" i="8"/>
  <c r="R97" i="8"/>
  <c r="S97" i="8"/>
  <c r="T97" i="8"/>
  <c r="U97" i="8"/>
  <c r="K98" i="8"/>
  <c r="M98" i="8" s="1"/>
  <c r="L98" i="8"/>
  <c r="N98" i="8"/>
  <c r="O98" i="8"/>
  <c r="P98" i="8"/>
  <c r="Q98" i="8"/>
  <c r="R98" i="8"/>
  <c r="S98" i="8"/>
  <c r="T98" i="8"/>
  <c r="U98" i="8"/>
  <c r="K99" i="8"/>
  <c r="M99" i="8" s="1"/>
  <c r="L99" i="8"/>
  <c r="N99" i="8"/>
  <c r="O99" i="8"/>
  <c r="P99" i="8"/>
  <c r="Q99" i="8"/>
  <c r="R99" i="8"/>
  <c r="S99" i="8"/>
  <c r="T99" i="8"/>
  <c r="U99" i="8"/>
  <c r="K100" i="8"/>
  <c r="M100" i="8" s="1"/>
  <c r="L100" i="8"/>
  <c r="N100" i="8"/>
  <c r="O100" i="8"/>
  <c r="P100" i="8"/>
  <c r="Q100" i="8"/>
  <c r="R100" i="8"/>
  <c r="S100" i="8"/>
  <c r="T100" i="8"/>
  <c r="U100" i="8"/>
  <c r="K101" i="8"/>
  <c r="M101" i="8" s="1"/>
  <c r="L101" i="8"/>
  <c r="N101" i="8"/>
  <c r="O101" i="8"/>
  <c r="P101" i="8"/>
  <c r="Q101" i="8"/>
  <c r="R101" i="8"/>
  <c r="S101" i="8"/>
  <c r="T101" i="8"/>
  <c r="U101" i="8"/>
  <c r="K102" i="8"/>
  <c r="M102" i="8" s="1"/>
  <c r="L102" i="8"/>
  <c r="N102" i="8"/>
  <c r="O102" i="8"/>
  <c r="P102" i="8"/>
  <c r="Q102" i="8"/>
  <c r="R102" i="8"/>
  <c r="S102" i="8"/>
  <c r="T102" i="8"/>
  <c r="U102" i="8"/>
  <c r="K103" i="8"/>
  <c r="M103" i="8" s="1"/>
  <c r="L103" i="8"/>
  <c r="N103" i="8"/>
  <c r="O103" i="8"/>
  <c r="P103" i="8"/>
  <c r="Q103" i="8"/>
  <c r="R103" i="8"/>
  <c r="S103" i="8"/>
  <c r="T103" i="8"/>
  <c r="U103" i="8"/>
  <c r="K104" i="8"/>
  <c r="M104" i="8" s="1"/>
  <c r="L104" i="8"/>
  <c r="N104" i="8"/>
  <c r="O104" i="8"/>
  <c r="P104" i="8"/>
  <c r="Q104" i="8"/>
  <c r="R104" i="8"/>
  <c r="S104" i="8"/>
  <c r="T104" i="8"/>
  <c r="U104" i="8"/>
  <c r="K105" i="8"/>
  <c r="M105" i="8" s="1"/>
  <c r="L105" i="8"/>
  <c r="N105" i="8"/>
  <c r="O105" i="8"/>
  <c r="P105" i="8"/>
  <c r="Q105" i="8"/>
  <c r="R105" i="8"/>
  <c r="S105" i="8"/>
  <c r="T105" i="8"/>
  <c r="U105" i="8"/>
  <c r="K106" i="8"/>
  <c r="M106" i="8" s="1"/>
  <c r="L106" i="8"/>
  <c r="N106" i="8"/>
  <c r="O106" i="8"/>
  <c r="P106" i="8"/>
  <c r="Q106" i="8"/>
  <c r="R106" i="8"/>
  <c r="S106" i="8"/>
  <c r="T106" i="8"/>
  <c r="U106" i="8"/>
  <c r="K107" i="8"/>
  <c r="M107" i="8" s="1"/>
  <c r="L107" i="8"/>
  <c r="N107" i="8"/>
  <c r="O107" i="8"/>
  <c r="P107" i="8"/>
  <c r="Q107" i="8"/>
  <c r="R107" i="8"/>
  <c r="S107" i="8"/>
  <c r="T107" i="8"/>
  <c r="U107" i="8"/>
  <c r="K108" i="8"/>
  <c r="M108" i="8" s="1"/>
  <c r="L108" i="8"/>
  <c r="N108" i="8"/>
  <c r="O108" i="8"/>
  <c r="P108" i="8"/>
  <c r="Q108" i="8"/>
  <c r="R108" i="8"/>
  <c r="S108" i="8"/>
  <c r="T108" i="8"/>
  <c r="U108" i="8"/>
  <c r="K109" i="8"/>
  <c r="M109" i="8" s="1"/>
  <c r="L109" i="8"/>
  <c r="N109" i="8"/>
  <c r="O109" i="8"/>
  <c r="P109" i="8"/>
  <c r="Q109" i="8"/>
  <c r="R109" i="8"/>
  <c r="S109" i="8"/>
  <c r="T109" i="8"/>
  <c r="U109" i="8"/>
  <c r="K110" i="8"/>
  <c r="M110" i="8" s="1"/>
  <c r="L110" i="8"/>
  <c r="N110" i="8"/>
  <c r="O110" i="8"/>
  <c r="P110" i="8"/>
  <c r="Q110" i="8"/>
  <c r="R110" i="8"/>
  <c r="S110" i="8"/>
  <c r="T110" i="8"/>
  <c r="U110" i="8"/>
  <c r="K111" i="8"/>
  <c r="M111" i="8" s="1"/>
  <c r="L111" i="8"/>
  <c r="N111" i="8"/>
  <c r="O111" i="8"/>
  <c r="P111" i="8"/>
  <c r="Q111" i="8"/>
  <c r="R111" i="8"/>
  <c r="S111" i="8"/>
  <c r="T111" i="8"/>
  <c r="U111" i="8"/>
  <c r="K112" i="8"/>
  <c r="M112" i="8" s="1"/>
  <c r="L112" i="8"/>
  <c r="N112" i="8"/>
  <c r="O112" i="8"/>
  <c r="P112" i="8"/>
  <c r="Q112" i="8"/>
  <c r="R112" i="8"/>
  <c r="S112" i="8"/>
  <c r="T112" i="8"/>
  <c r="U112" i="8"/>
  <c r="K113" i="8"/>
  <c r="M113" i="8" s="1"/>
  <c r="L113" i="8"/>
  <c r="N113" i="8"/>
  <c r="O113" i="8"/>
  <c r="P113" i="8"/>
  <c r="Q113" i="8"/>
  <c r="R113" i="8"/>
  <c r="S113" i="8"/>
  <c r="T113" i="8"/>
  <c r="U113" i="8"/>
  <c r="K114" i="8"/>
  <c r="M114" i="8" s="1"/>
  <c r="L114" i="8"/>
  <c r="N114" i="8"/>
  <c r="O114" i="8"/>
  <c r="P114" i="8"/>
  <c r="Q114" i="8"/>
  <c r="R114" i="8"/>
  <c r="S114" i="8"/>
  <c r="T114" i="8"/>
  <c r="U114" i="8"/>
  <c r="K115" i="8"/>
  <c r="M115" i="8" s="1"/>
  <c r="L115" i="8"/>
  <c r="N115" i="8"/>
  <c r="O115" i="8"/>
  <c r="P115" i="8"/>
  <c r="Q115" i="8"/>
  <c r="R115" i="8"/>
  <c r="S115" i="8"/>
  <c r="T115" i="8"/>
  <c r="U115" i="8"/>
  <c r="K116" i="8"/>
  <c r="M116" i="8" s="1"/>
  <c r="L116" i="8"/>
  <c r="N116" i="8"/>
  <c r="O116" i="8"/>
  <c r="P116" i="8"/>
  <c r="Q116" i="8"/>
  <c r="R116" i="8"/>
  <c r="S116" i="8"/>
  <c r="T116" i="8"/>
  <c r="U116" i="8"/>
  <c r="K117" i="8"/>
  <c r="M117" i="8" s="1"/>
  <c r="L117" i="8"/>
  <c r="N117" i="8"/>
  <c r="O117" i="8"/>
  <c r="P117" i="8"/>
  <c r="Q117" i="8"/>
  <c r="R117" i="8"/>
  <c r="S117" i="8"/>
  <c r="T117" i="8"/>
  <c r="U117" i="8"/>
  <c r="K118" i="8"/>
  <c r="M118" i="8" s="1"/>
  <c r="L118" i="8"/>
  <c r="N118" i="8"/>
  <c r="O118" i="8"/>
  <c r="P118" i="8"/>
  <c r="Q118" i="8"/>
  <c r="R118" i="8"/>
  <c r="S118" i="8"/>
  <c r="T118" i="8"/>
  <c r="U118" i="8"/>
  <c r="K119" i="8"/>
  <c r="M119" i="8" s="1"/>
  <c r="L119" i="8"/>
  <c r="N119" i="8"/>
  <c r="O119" i="8"/>
  <c r="P119" i="8"/>
  <c r="Q119" i="8"/>
  <c r="R119" i="8"/>
  <c r="S119" i="8"/>
  <c r="T119" i="8"/>
  <c r="U119" i="8"/>
  <c r="K120" i="8"/>
  <c r="M120" i="8" s="1"/>
  <c r="L120" i="8"/>
  <c r="N120" i="8"/>
  <c r="O120" i="8"/>
  <c r="P120" i="8"/>
  <c r="Q120" i="8"/>
  <c r="R120" i="8"/>
  <c r="S120" i="8"/>
  <c r="T120" i="8"/>
  <c r="U120" i="8"/>
  <c r="K121" i="8"/>
  <c r="M121" i="8" s="1"/>
  <c r="L121" i="8"/>
  <c r="N121" i="8"/>
  <c r="O121" i="8"/>
  <c r="P121" i="8"/>
  <c r="Q121" i="8"/>
  <c r="R121" i="8"/>
  <c r="S121" i="8"/>
  <c r="T121" i="8"/>
  <c r="U121" i="8"/>
  <c r="K122" i="8"/>
  <c r="M122" i="8" s="1"/>
  <c r="L122" i="8"/>
  <c r="N122" i="8"/>
  <c r="O122" i="8"/>
  <c r="P122" i="8"/>
  <c r="Q122" i="8"/>
  <c r="R122" i="8"/>
  <c r="S122" i="8"/>
  <c r="T122" i="8"/>
  <c r="U122" i="8"/>
  <c r="K123" i="8"/>
  <c r="M123" i="8" s="1"/>
  <c r="L123" i="8"/>
  <c r="N123" i="8"/>
  <c r="O123" i="8"/>
  <c r="P123" i="8"/>
  <c r="Q123" i="8"/>
  <c r="R123" i="8"/>
  <c r="S123" i="8"/>
  <c r="T123" i="8"/>
  <c r="U123" i="8"/>
  <c r="K124" i="8"/>
  <c r="M124" i="8" s="1"/>
  <c r="L124" i="8"/>
  <c r="N124" i="8"/>
  <c r="O124" i="8"/>
  <c r="P124" i="8"/>
  <c r="Q124" i="8"/>
  <c r="R124" i="8"/>
  <c r="S124" i="8"/>
  <c r="T124" i="8"/>
  <c r="U124" i="8"/>
  <c r="N448" i="7"/>
  <c r="K125" i="8"/>
  <c r="M125" i="8" s="1"/>
  <c r="L125" i="8"/>
  <c r="N125" i="8"/>
  <c r="O125" i="8"/>
  <c r="P125" i="8"/>
  <c r="Q125" i="8"/>
  <c r="R125" i="8"/>
  <c r="S125" i="8"/>
  <c r="T125" i="8"/>
  <c r="U125" i="8"/>
  <c r="K126" i="8"/>
  <c r="M126" i="8" s="1"/>
  <c r="L126" i="8"/>
  <c r="N126" i="8"/>
  <c r="O126" i="8"/>
  <c r="P126" i="8"/>
  <c r="Q126" i="8"/>
  <c r="R126" i="8"/>
  <c r="S126" i="8"/>
  <c r="T126" i="8"/>
  <c r="U126" i="8"/>
  <c r="K127" i="8"/>
  <c r="M127" i="8" s="1"/>
  <c r="L127" i="8"/>
  <c r="N127" i="8"/>
  <c r="O127" i="8"/>
  <c r="P127" i="8"/>
  <c r="Q127" i="8"/>
  <c r="R127" i="8"/>
  <c r="S127" i="8"/>
  <c r="T127" i="8"/>
  <c r="U127" i="8"/>
  <c r="K128" i="8"/>
  <c r="M128" i="8" s="1"/>
  <c r="L128" i="8"/>
  <c r="N128" i="8"/>
  <c r="O128" i="8"/>
  <c r="P128" i="8"/>
  <c r="Q128" i="8"/>
  <c r="R128" i="8"/>
  <c r="S128" i="8"/>
  <c r="T128" i="8"/>
  <c r="U128" i="8"/>
  <c r="K129" i="8"/>
  <c r="M129" i="8" s="1"/>
  <c r="L129" i="8"/>
  <c r="N129" i="8"/>
  <c r="O129" i="8"/>
  <c r="P129" i="8"/>
  <c r="Q129" i="8"/>
  <c r="R129" i="8"/>
  <c r="S129" i="8"/>
  <c r="T129" i="8"/>
  <c r="U129" i="8"/>
  <c r="K130" i="8"/>
  <c r="M130" i="8" s="1"/>
  <c r="L130" i="8"/>
  <c r="N130" i="8"/>
  <c r="O130" i="8"/>
  <c r="P130" i="8"/>
  <c r="Q130" i="8"/>
  <c r="R130" i="8"/>
  <c r="S130" i="8"/>
  <c r="T130" i="8"/>
  <c r="U130" i="8"/>
  <c r="K131" i="8"/>
  <c r="M131" i="8" s="1"/>
  <c r="L131" i="8"/>
  <c r="N131" i="8"/>
  <c r="O131" i="8"/>
  <c r="P131" i="8"/>
  <c r="Q131" i="8"/>
  <c r="R131" i="8"/>
  <c r="S131" i="8"/>
  <c r="T131" i="8"/>
  <c r="U131" i="8"/>
  <c r="K132" i="8"/>
  <c r="M132" i="8" s="1"/>
  <c r="L132" i="8"/>
  <c r="N132" i="8"/>
  <c r="O132" i="8"/>
  <c r="P132" i="8"/>
  <c r="Q132" i="8"/>
  <c r="R132" i="8"/>
  <c r="S132" i="8"/>
  <c r="T132" i="8"/>
  <c r="U132" i="8"/>
  <c r="K133" i="8"/>
  <c r="M133" i="8" s="1"/>
  <c r="L133" i="8"/>
  <c r="N133" i="8"/>
  <c r="O133" i="8"/>
  <c r="P133" i="8"/>
  <c r="Q133" i="8"/>
  <c r="R133" i="8"/>
  <c r="S133" i="8"/>
  <c r="T133" i="8"/>
  <c r="U133" i="8"/>
  <c r="K134" i="8"/>
  <c r="M134" i="8" s="1"/>
  <c r="L134" i="8"/>
  <c r="N134" i="8"/>
  <c r="O134" i="8"/>
  <c r="P134" i="8"/>
  <c r="Q134" i="8"/>
  <c r="R134" i="8"/>
  <c r="S134" i="8"/>
  <c r="T134" i="8"/>
  <c r="U134" i="8"/>
  <c r="K135" i="8"/>
  <c r="M135" i="8" s="1"/>
  <c r="L135" i="8"/>
  <c r="N135" i="8"/>
  <c r="O135" i="8"/>
  <c r="P135" i="8"/>
  <c r="Q135" i="8"/>
  <c r="R135" i="8"/>
  <c r="S135" i="8"/>
  <c r="T135" i="8"/>
  <c r="U135" i="8"/>
  <c r="K136" i="8"/>
  <c r="M136" i="8" s="1"/>
  <c r="L136" i="8"/>
  <c r="N136" i="8"/>
  <c r="O136" i="8"/>
  <c r="P136" i="8"/>
  <c r="Q136" i="8"/>
  <c r="R136" i="8"/>
  <c r="S136" i="8"/>
  <c r="T136" i="8"/>
  <c r="U136" i="8"/>
  <c r="K137" i="8"/>
  <c r="M137" i="8" s="1"/>
  <c r="L137" i="8"/>
  <c r="N137" i="8"/>
  <c r="O137" i="8"/>
  <c r="P137" i="8"/>
  <c r="Q137" i="8"/>
  <c r="R137" i="8"/>
  <c r="S137" i="8"/>
  <c r="T137" i="8"/>
  <c r="U137" i="8"/>
  <c r="K138" i="8"/>
  <c r="M138" i="8" s="1"/>
  <c r="L138" i="8"/>
  <c r="N138" i="8"/>
  <c r="O138" i="8"/>
  <c r="P138" i="8"/>
  <c r="Q138" i="8"/>
  <c r="R138" i="8"/>
  <c r="S138" i="8"/>
  <c r="T138" i="8"/>
  <c r="U138" i="8"/>
  <c r="N447" i="7"/>
  <c r="Y386" i="8" l="1"/>
  <c r="Z386" i="8"/>
  <c r="AA386" i="8"/>
  <c r="AB386" i="8"/>
  <c r="AC386" i="8"/>
  <c r="AD386" i="8"/>
  <c r="AE386" i="8"/>
  <c r="AF386" i="8"/>
  <c r="N754" i="8"/>
  <c r="N426" i="8"/>
  <c r="O426" i="8"/>
  <c r="P426" i="8"/>
  <c r="Q426" i="8"/>
  <c r="R426" i="8"/>
  <c r="S426" i="8"/>
  <c r="T426" i="8"/>
  <c r="U426" i="8"/>
  <c r="N427" i="8"/>
  <c r="O427" i="8"/>
  <c r="P427" i="8"/>
  <c r="Q427" i="8"/>
  <c r="R427" i="8"/>
  <c r="S427" i="8"/>
  <c r="T427" i="8"/>
  <c r="U427" i="8"/>
  <c r="N428" i="8"/>
  <c r="O428" i="8"/>
  <c r="P428" i="8"/>
  <c r="Q428" i="8"/>
  <c r="R428" i="8"/>
  <c r="S428" i="8"/>
  <c r="T428" i="8"/>
  <c r="U428" i="8"/>
  <c r="N429" i="8"/>
  <c r="O429" i="8"/>
  <c r="P429" i="8"/>
  <c r="Q429" i="8"/>
  <c r="R429" i="8"/>
  <c r="S429" i="8"/>
  <c r="T429" i="8"/>
  <c r="U429" i="8"/>
  <c r="N430" i="8"/>
  <c r="O430" i="8"/>
  <c r="P430" i="8"/>
  <c r="Q430" i="8"/>
  <c r="R430" i="8"/>
  <c r="S430" i="8"/>
  <c r="T430" i="8"/>
  <c r="U430" i="8"/>
  <c r="N431" i="8"/>
  <c r="O431" i="8"/>
  <c r="P431" i="8"/>
  <c r="Q431" i="8"/>
  <c r="R431" i="8"/>
  <c r="S431" i="8"/>
  <c r="T431" i="8"/>
  <c r="U431" i="8"/>
  <c r="N432" i="8"/>
  <c r="O432" i="8"/>
  <c r="P432" i="8"/>
  <c r="Q432" i="8"/>
  <c r="R432" i="8"/>
  <c r="S432" i="8"/>
  <c r="T432" i="8"/>
  <c r="U432" i="8"/>
  <c r="N433" i="8"/>
  <c r="O433" i="8"/>
  <c r="P433" i="8"/>
  <c r="Q433" i="8"/>
  <c r="R433" i="8"/>
  <c r="S433" i="8"/>
  <c r="T433" i="8"/>
  <c r="U433" i="8"/>
  <c r="N434" i="8"/>
  <c r="O434" i="8"/>
  <c r="P434" i="8"/>
  <c r="Q434" i="8"/>
  <c r="R434" i="8"/>
  <c r="S434" i="8"/>
  <c r="T434" i="8"/>
  <c r="U434" i="8"/>
  <c r="N435" i="8"/>
  <c r="O435" i="8"/>
  <c r="P435" i="8"/>
  <c r="Q435" i="8"/>
  <c r="R435" i="8"/>
  <c r="S435" i="8"/>
  <c r="T435" i="8"/>
  <c r="U435" i="8"/>
  <c r="N436" i="8"/>
  <c r="O436" i="8"/>
  <c r="P436" i="8"/>
  <c r="Q436" i="8"/>
  <c r="R436" i="8"/>
  <c r="S436" i="8"/>
  <c r="T436" i="8"/>
  <c r="U436" i="8"/>
  <c r="N437" i="8"/>
  <c r="O437" i="8"/>
  <c r="P437" i="8"/>
  <c r="Q437" i="8"/>
  <c r="R437" i="8"/>
  <c r="S437" i="8"/>
  <c r="T437" i="8"/>
  <c r="U437" i="8"/>
  <c r="N438" i="8"/>
  <c r="O438" i="8"/>
  <c r="P438" i="8"/>
  <c r="Q438" i="8"/>
  <c r="R438" i="8"/>
  <c r="S438" i="8"/>
  <c r="T438" i="8"/>
  <c r="U438" i="8"/>
  <c r="N439" i="8"/>
  <c r="O439" i="8"/>
  <c r="P439" i="8"/>
  <c r="Q439" i="8"/>
  <c r="R439" i="8"/>
  <c r="S439" i="8"/>
  <c r="T439" i="8"/>
  <c r="U439" i="8"/>
  <c r="N440" i="8"/>
  <c r="O440" i="8"/>
  <c r="P440" i="8"/>
  <c r="Q440" i="8"/>
  <c r="R440" i="8"/>
  <c r="S440" i="8"/>
  <c r="T440" i="8"/>
  <c r="U440" i="8"/>
  <c r="N441" i="8"/>
  <c r="O441" i="8"/>
  <c r="P441" i="8"/>
  <c r="Q441" i="8"/>
  <c r="R441" i="8"/>
  <c r="S441" i="8"/>
  <c r="T441" i="8"/>
  <c r="U441" i="8"/>
  <c r="N442" i="8"/>
  <c r="O442" i="8"/>
  <c r="P442" i="8"/>
  <c r="Q442" i="8"/>
  <c r="R442" i="8"/>
  <c r="S442" i="8"/>
  <c r="T442" i="8"/>
  <c r="U442" i="8"/>
  <c r="N443" i="8"/>
  <c r="O443" i="8"/>
  <c r="P443" i="8"/>
  <c r="Q443" i="8"/>
  <c r="R443" i="8"/>
  <c r="S443" i="8"/>
  <c r="T443" i="8"/>
  <c r="U443" i="8"/>
  <c r="N444" i="8"/>
  <c r="O444" i="8"/>
  <c r="P444" i="8"/>
  <c r="Q444" i="8"/>
  <c r="R444" i="8"/>
  <c r="S444" i="8"/>
  <c r="T444" i="8"/>
  <c r="U444" i="8"/>
  <c r="N445" i="8"/>
  <c r="O445" i="8"/>
  <c r="P445" i="8"/>
  <c r="Q445" i="8"/>
  <c r="R445" i="8"/>
  <c r="S445" i="8"/>
  <c r="T445" i="8"/>
  <c r="U445" i="8"/>
  <c r="N446" i="8"/>
  <c r="O446" i="8"/>
  <c r="P446" i="8"/>
  <c r="Q446" i="8"/>
  <c r="R446" i="8"/>
  <c r="S446" i="8"/>
  <c r="T446" i="8"/>
  <c r="U446" i="8"/>
  <c r="N447" i="8"/>
  <c r="O447" i="8"/>
  <c r="P447" i="8"/>
  <c r="Q447" i="8"/>
  <c r="R447" i="8"/>
  <c r="S447" i="8"/>
  <c r="T447" i="8"/>
  <c r="U447" i="8"/>
  <c r="N448" i="8"/>
  <c r="O448" i="8"/>
  <c r="P448" i="8"/>
  <c r="Q448" i="8"/>
  <c r="R448" i="8"/>
  <c r="S448" i="8"/>
  <c r="T448" i="8"/>
  <c r="U448" i="8"/>
  <c r="N449" i="8"/>
  <c r="O449" i="8"/>
  <c r="P449" i="8"/>
  <c r="Q449" i="8"/>
  <c r="R449" i="8"/>
  <c r="S449" i="8"/>
  <c r="T449" i="8"/>
  <c r="U449" i="8"/>
  <c r="N450" i="8"/>
  <c r="O450" i="8"/>
  <c r="P450" i="8"/>
  <c r="Q450" i="8"/>
  <c r="R450" i="8"/>
  <c r="S450" i="8"/>
  <c r="T450" i="8"/>
  <c r="U450" i="8"/>
  <c r="N451" i="8"/>
  <c r="O451" i="8"/>
  <c r="P451" i="8"/>
  <c r="Q451" i="8"/>
  <c r="R451" i="8"/>
  <c r="S451" i="8"/>
  <c r="T451" i="8"/>
  <c r="U451" i="8"/>
  <c r="N452" i="8"/>
  <c r="O452" i="8"/>
  <c r="P452" i="8"/>
  <c r="Q452" i="8"/>
  <c r="R452" i="8"/>
  <c r="S452" i="8"/>
  <c r="T452" i="8"/>
  <c r="U452" i="8"/>
  <c r="N453" i="8"/>
  <c r="O453" i="8"/>
  <c r="P453" i="8"/>
  <c r="Q453" i="8"/>
  <c r="R453" i="8"/>
  <c r="S453" i="8"/>
  <c r="T453" i="8"/>
  <c r="U453" i="8"/>
  <c r="N454" i="8"/>
  <c r="O454" i="8"/>
  <c r="P454" i="8"/>
  <c r="Q454" i="8"/>
  <c r="R454" i="8"/>
  <c r="S454" i="8"/>
  <c r="T454" i="8"/>
  <c r="U454" i="8"/>
  <c r="N455" i="8"/>
  <c r="O455" i="8"/>
  <c r="P455" i="8"/>
  <c r="Q455" i="8"/>
  <c r="R455" i="8"/>
  <c r="S455" i="8"/>
  <c r="T455" i="8"/>
  <c r="U455" i="8"/>
  <c r="N456" i="8"/>
  <c r="O456" i="8"/>
  <c r="P456" i="8"/>
  <c r="Q456" i="8"/>
  <c r="R456" i="8"/>
  <c r="S456" i="8"/>
  <c r="T456" i="8"/>
  <c r="U456" i="8"/>
  <c r="N457" i="8"/>
  <c r="O457" i="8"/>
  <c r="P457" i="8"/>
  <c r="Q457" i="8"/>
  <c r="R457" i="8"/>
  <c r="S457" i="8"/>
  <c r="T457" i="8"/>
  <c r="U457" i="8"/>
  <c r="N458" i="8"/>
  <c r="O458" i="8"/>
  <c r="P458" i="8"/>
  <c r="Q458" i="8"/>
  <c r="R458" i="8"/>
  <c r="S458" i="8"/>
  <c r="T458" i="8"/>
  <c r="U458" i="8"/>
  <c r="N459" i="8"/>
  <c r="O459" i="8"/>
  <c r="P459" i="8"/>
  <c r="Q459" i="8"/>
  <c r="R459" i="8"/>
  <c r="S459" i="8"/>
  <c r="T459" i="8"/>
  <c r="U459" i="8"/>
  <c r="N460" i="8"/>
  <c r="O460" i="8"/>
  <c r="P460" i="8"/>
  <c r="Q460" i="8"/>
  <c r="R460" i="8"/>
  <c r="S460" i="8"/>
  <c r="T460" i="8"/>
  <c r="U460" i="8"/>
  <c r="N461" i="8"/>
  <c r="O461" i="8"/>
  <c r="P461" i="8"/>
  <c r="Q461" i="8"/>
  <c r="R461" i="8"/>
  <c r="S461" i="8"/>
  <c r="T461" i="8"/>
  <c r="U461" i="8"/>
  <c r="N462" i="8"/>
  <c r="O462" i="8"/>
  <c r="P462" i="8"/>
  <c r="Q462" i="8"/>
  <c r="R462" i="8"/>
  <c r="S462" i="8"/>
  <c r="T462" i="8"/>
  <c r="U462" i="8"/>
  <c r="N463" i="8"/>
  <c r="O463" i="8"/>
  <c r="P463" i="8"/>
  <c r="Q463" i="8"/>
  <c r="R463" i="8"/>
  <c r="S463" i="8"/>
  <c r="T463" i="8"/>
  <c r="U463" i="8"/>
  <c r="N464" i="8"/>
  <c r="O464" i="8"/>
  <c r="P464" i="8"/>
  <c r="Q464" i="8"/>
  <c r="R464" i="8"/>
  <c r="S464" i="8"/>
  <c r="T464" i="8"/>
  <c r="U464" i="8"/>
  <c r="N465" i="8"/>
  <c r="O465" i="8"/>
  <c r="P465" i="8"/>
  <c r="Q465" i="8"/>
  <c r="R465" i="8"/>
  <c r="S465" i="8"/>
  <c r="T465" i="8"/>
  <c r="U465" i="8"/>
  <c r="N466" i="8"/>
  <c r="O466" i="8"/>
  <c r="P466" i="8"/>
  <c r="Q466" i="8"/>
  <c r="R466" i="8"/>
  <c r="S466" i="8"/>
  <c r="T466" i="8"/>
  <c r="U466" i="8"/>
  <c r="N467" i="8"/>
  <c r="O467" i="8"/>
  <c r="P467" i="8"/>
  <c r="Q467" i="8"/>
  <c r="R467" i="8"/>
  <c r="S467" i="8"/>
  <c r="T467" i="8"/>
  <c r="U467" i="8"/>
  <c r="N468" i="8"/>
  <c r="O468" i="8"/>
  <c r="P468" i="8"/>
  <c r="Q468" i="8"/>
  <c r="R468" i="8"/>
  <c r="S468" i="8"/>
  <c r="T468" i="8"/>
  <c r="U468" i="8"/>
  <c r="N469" i="8"/>
  <c r="O469" i="8"/>
  <c r="P469" i="8"/>
  <c r="Q469" i="8"/>
  <c r="R469" i="8"/>
  <c r="S469" i="8"/>
  <c r="T469" i="8"/>
  <c r="U469" i="8"/>
  <c r="N470" i="8"/>
  <c r="O470" i="8"/>
  <c r="P470" i="8"/>
  <c r="Q470" i="8"/>
  <c r="R470" i="8"/>
  <c r="S470" i="8"/>
  <c r="T470" i="8"/>
  <c r="U470" i="8"/>
  <c r="N471" i="8"/>
  <c r="O471" i="8"/>
  <c r="P471" i="8"/>
  <c r="Q471" i="8"/>
  <c r="R471" i="8"/>
  <c r="S471" i="8"/>
  <c r="T471" i="8"/>
  <c r="U471" i="8"/>
  <c r="N472" i="8"/>
  <c r="O472" i="8"/>
  <c r="P472" i="8"/>
  <c r="Q472" i="8"/>
  <c r="R472" i="8"/>
  <c r="S472" i="8"/>
  <c r="T472" i="8"/>
  <c r="U472" i="8"/>
  <c r="N473" i="8"/>
  <c r="O473" i="8"/>
  <c r="P473" i="8"/>
  <c r="Q473" i="8"/>
  <c r="R473" i="8"/>
  <c r="S473" i="8"/>
  <c r="T473" i="8"/>
  <c r="U473" i="8"/>
  <c r="N474" i="8"/>
  <c r="O474" i="8"/>
  <c r="P474" i="8"/>
  <c r="Q474" i="8"/>
  <c r="R474" i="8"/>
  <c r="S474" i="8"/>
  <c r="T474" i="8"/>
  <c r="U474" i="8"/>
  <c r="N475" i="8"/>
  <c r="O475" i="8"/>
  <c r="P475" i="8"/>
  <c r="Q475" i="8"/>
  <c r="R475" i="8"/>
  <c r="S475" i="8"/>
  <c r="T475" i="8"/>
  <c r="U475" i="8"/>
  <c r="N476" i="8"/>
  <c r="O476" i="8"/>
  <c r="P476" i="8"/>
  <c r="Q476" i="8"/>
  <c r="R476" i="8"/>
  <c r="S476" i="8"/>
  <c r="T476" i="8"/>
  <c r="U476" i="8"/>
  <c r="N477" i="8"/>
  <c r="O477" i="8"/>
  <c r="P477" i="8"/>
  <c r="Q477" i="8"/>
  <c r="R477" i="8"/>
  <c r="S477" i="8"/>
  <c r="T477" i="8"/>
  <c r="U477" i="8"/>
  <c r="N478" i="8"/>
  <c r="O478" i="8"/>
  <c r="P478" i="8"/>
  <c r="Q478" i="8"/>
  <c r="R478" i="8"/>
  <c r="S478" i="8"/>
  <c r="T478" i="8"/>
  <c r="U478" i="8"/>
  <c r="N479" i="8"/>
  <c r="O479" i="8"/>
  <c r="P479" i="8"/>
  <c r="Q479" i="8"/>
  <c r="R479" i="8"/>
  <c r="S479" i="8"/>
  <c r="T479" i="8"/>
  <c r="U479" i="8"/>
  <c r="N480" i="8"/>
  <c r="O480" i="8"/>
  <c r="P480" i="8"/>
  <c r="Q480" i="8"/>
  <c r="R480" i="8"/>
  <c r="S480" i="8"/>
  <c r="T480" i="8"/>
  <c r="U480" i="8"/>
  <c r="N481" i="8"/>
  <c r="O481" i="8"/>
  <c r="P481" i="8"/>
  <c r="Q481" i="8"/>
  <c r="R481" i="8"/>
  <c r="S481" i="8"/>
  <c r="T481" i="8"/>
  <c r="U481" i="8"/>
  <c r="N482" i="8"/>
  <c r="O482" i="8"/>
  <c r="P482" i="8"/>
  <c r="Q482" i="8"/>
  <c r="R482" i="8"/>
  <c r="S482" i="8"/>
  <c r="T482" i="8"/>
  <c r="U482" i="8"/>
  <c r="N483" i="8"/>
  <c r="O483" i="8"/>
  <c r="P483" i="8"/>
  <c r="Q483" i="8"/>
  <c r="R483" i="8"/>
  <c r="S483" i="8"/>
  <c r="T483" i="8"/>
  <c r="U483" i="8"/>
  <c r="N484" i="8"/>
  <c r="O484" i="8"/>
  <c r="P484" i="8"/>
  <c r="Q484" i="8"/>
  <c r="R484" i="8"/>
  <c r="S484" i="8"/>
  <c r="T484" i="8"/>
  <c r="U484" i="8"/>
  <c r="N485" i="8"/>
  <c r="O485" i="8"/>
  <c r="P485" i="8"/>
  <c r="Q485" i="8"/>
  <c r="R485" i="8"/>
  <c r="S485" i="8"/>
  <c r="T485" i="8"/>
  <c r="U485" i="8"/>
  <c r="N486" i="8"/>
  <c r="O486" i="8"/>
  <c r="P486" i="8"/>
  <c r="Q486" i="8"/>
  <c r="R486" i="8"/>
  <c r="S486" i="8"/>
  <c r="T486" i="8"/>
  <c r="U486" i="8"/>
  <c r="N487" i="8"/>
  <c r="O487" i="8"/>
  <c r="P487" i="8"/>
  <c r="Q487" i="8"/>
  <c r="R487" i="8"/>
  <c r="S487" i="8"/>
  <c r="T487" i="8"/>
  <c r="U487" i="8"/>
  <c r="N488" i="8"/>
  <c r="O488" i="8"/>
  <c r="P488" i="8"/>
  <c r="Q488" i="8"/>
  <c r="R488" i="8"/>
  <c r="S488" i="8"/>
  <c r="T488" i="8"/>
  <c r="U488" i="8"/>
  <c r="N489" i="8"/>
  <c r="O489" i="8"/>
  <c r="P489" i="8"/>
  <c r="Q489" i="8"/>
  <c r="R489" i="8"/>
  <c r="S489" i="8"/>
  <c r="T489" i="8"/>
  <c r="U489" i="8"/>
  <c r="N490" i="8"/>
  <c r="O490" i="8"/>
  <c r="P490" i="8"/>
  <c r="Q490" i="8"/>
  <c r="R490" i="8"/>
  <c r="S490" i="8"/>
  <c r="T490" i="8"/>
  <c r="U490" i="8"/>
  <c r="N491" i="8"/>
  <c r="O491" i="8"/>
  <c r="P491" i="8"/>
  <c r="Q491" i="8"/>
  <c r="R491" i="8"/>
  <c r="S491" i="8"/>
  <c r="T491" i="8"/>
  <c r="U491" i="8"/>
  <c r="N492" i="8"/>
  <c r="O492" i="8"/>
  <c r="P492" i="8"/>
  <c r="Q492" i="8"/>
  <c r="R492" i="8"/>
  <c r="S492" i="8"/>
  <c r="T492" i="8"/>
  <c r="U492" i="8"/>
  <c r="N493" i="8"/>
  <c r="O493" i="8"/>
  <c r="P493" i="8"/>
  <c r="Q493" i="8"/>
  <c r="R493" i="8"/>
  <c r="S493" i="8"/>
  <c r="T493" i="8"/>
  <c r="U493" i="8"/>
  <c r="N494" i="8"/>
  <c r="O494" i="8"/>
  <c r="P494" i="8"/>
  <c r="Q494" i="8"/>
  <c r="R494" i="8"/>
  <c r="S494" i="8"/>
  <c r="T494" i="8"/>
  <c r="U494" i="8"/>
  <c r="N495" i="8"/>
  <c r="O495" i="8"/>
  <c r="P495" i="8"/>
  <c r="Q495" i="8"/>
  <c r="R495" i="8"/>
  <c r="S495" i="8"/>
  <c r="T495" i="8"/>
  <c r="U495" i="8"/>
  <c r="N496" i="8"/>
  <c r="O496" i="8"/>
  <c r="P496" i="8"/>
  <c r="Q496" i="8"/>
  <c r="R496" i="8"/>
  <c r="S496" i="8"/>
  <c r="T496" i="8"/>
  <c r="U496" i="8"/>
  <c r="N497" i="8"/>
  <c r="O497" i="8"/>
  <c r="P497" i="8"/>
  <c r="Q497" i="8"/>
  <c r="R497" i="8"/>
  <c r="S497" i="8"/>
  <c r="T497" i="8"/>
  <c r="U497" i="8"/>
  <c r="N498" i="8"/>
  <c r="O498" i="8"/>
  <c r="P498" i="8"/>
  <c r="Q498" i="8"/>
  <c r="R498" i="8"/>
  <c r="S498" i="8"/>
  <c r="T498" i="8"/>
  <c r="U498" i="8"/>
  <c r="N499" i="8"/>
  <c r="O499" i="8"/>
  <c r="P499" i="8"/>
  <c r="Q499" i="8"/>
  <c r="R499" i="8"/>
  <c r="S499" i="8"/>
  <c r="T499" i="8"/>
  <c r="U499" i="8"/>
  <c r="N500" i="8"/>
  <c r="O500" i="8"/>
  <c r="P500" i="8"/>
  <c r="Q500" i="8"/>
  <c r="R500" i="8"/>
  <c r="S500" i="8"/>
  <c r="T500" i="8"/>
  <c r="U500" i="8"/>
  <c r="N501" i="8"/>
  <c r="O501" i="8"/>
  <c r="P501" i="8"/>
  <c r="Q501" i="8"/>
  <c r="R501" i="8"/>
  <c r="S501" i="8"/>
  <c r="T501" i="8"/>
  <c r="U501" i="8"/>
  <c r="N502" i="8"/>
  <c r="O502" i="8"/>
  <c r="P502" i="8"/>
  <c r="Q502" i="8"/>
  <c r="R502" i="8"/>
  <c r="S502" i="8"/>
  <c r="T502" i="8"/>
  <c r="U502" i="8"/>
  <c r="N503" i="8"/>
  <c r="O503" i="8"/>
  <c r="P503" i="8"/>
  <c r="Q503" i="8"/>
  <c r="R503" i="8"/>
  <c r="S503" i="8"/>
  <c r="T503" i="8"/>
  <c r="U503" i="8"/>
  <c r="N504" i="8"/>
  <c r="O504" i="8"/>
  <c r="P504" i="8"/>
  <c r="Q504" i="8"/>
  <c r="R504" i="8"/>
  <c r="S504" i="8"/>
  <c r="T504" i="8"/>
  <c r="U504" i="8"/>
  <c r="N505" i="8"/>
  <c r="O505" i="8"/>
  <c r="P505" i="8"/>
  <c r="Q505" i="8"/>
  <c r="R505" i="8"/>
  <c r="S505" i="8"/>
  <c r="T505" i="8"/>
  <c r="U505" i="8"/>
  <c r="N506" i="8"/>
  <c r="O506" i="8"/>
  <c r="P506" i="8"/>
  <c r="Q506" i="8"/>
  <c r="R506" i="8"/>
  <c r="S506" i="8"/>
  <c r="T506" i="8"/>
  <c r="U506" i="8"/>
  <c r="N507" i="8"/>
  <c r="O507" i="8"/>
  <c r="P507" i="8"/>
  <c r="Q507" i="8"/>
  <c r="R507" i="8"/>
  <c r="S507" i="8"/>
  <c r="T507" i="8"/>
  <c r="U507" i="8"/>
  <c r="N508" i="8"/>
  <c r="O508" i="8"/>
  <c r="P508" i="8"/>
  <c r="Q508" i="8"/>
  <c r="R508" i="8"/>
  <c r="S508" i="8"/>
  <c r="T508" i="8"/>
  <c r="U508" i="8"/>
  <c r="N509" i="8"/>
  <c r="O509" i="8"/>
  <c r="P509" i="8"/>
  <c r="Q509" i="8"/>
  <c r="R509" i="8"/>
  <c r="S509" i="8"/>
  <c r="T509" i="8"/>
  <c r="U509" i="8"/>
  <c r="N510" i="8"/>
  <c r="O510" i="8"/>
  <c r="P510" i="8"/>
  <c r="Q510" i="8"/>
  <c r="R510" i="8"/>
  <c r="S510" i="8"/>
  <c r="T510" i="8"/>
  <c r="U510" i="8"/>
  <c r="N511" i="8"/>
  <c r="O511" i="8"/>
  <c r="P511" i="8"/>
  <c r="Q511" i="8"/>
  <c r="R511" i="8"/>
  <c r="S511" i="8"/>
  <c r="T511" i="8"/>
  <c r="U511" i="8"/>
  <c r="N512" i="8"/>
  <c r="O512" i="8"/>
  <c r="P512" i="8"/>
  <c r="Q512" i="8"/>
  <c r="R512" i="8"/>
  <c r="S512" i="8"/>
  <c r="T512" i="8"/>
  <c r="U512" i="8"/>
  <c r="N513" i="8"/>
  <c r="O513" i="8"/>
  <c r="P513" i="8"/>
  <c r="Q513" i="8"/>
  <c r="R513" i="8"/>
  <c r="S513" i="8"/>
  <c r="T513" i="8"/>
  <c r="U513" i="8"/>
  <c r="N514" i="8"/>
  <c r="O514" i="8"/>
  <c r="P514" i="8"/>
  <c r="Q514" i="8"/>
  <c r="R514" i="8"/>
  <c r="S514" i="8"/>
  <c r="T514" i="8"/>
  <c r="U514" i="8"/>
  <c r="N515" i="8"/>
  <c r="O515" i="8"/>
  <c r="P515" i="8"/>
  <c r="Q515" i="8"/>
  <c r="R515" i="8"/>
  <c r="S515" i="8"/>
  <c r="T515" i="8"/>
  <c r="U515" i="8"/>
  <c r="N516" i="8"/>
  <c r="O516" i="8"/>
  <c r="P516" i="8"/>
  <c r="Q516" i="8"/>
  <c r="R516" i="8"/>
  <c r="S516" i="8"/>
  <c r="T516" i="8"/>
  <c r="U516" i="8"/>
  <c r="N517" i="8"/>
  <c r="O517" i="8"/>
  <c r="P517" i="8"/>
  <c r="Q517" i="8"/>
  <c r="R517" i="8"/>
  <c r="S517" i="8"/>
  <c r="T517" i="8"/>
  <c r="U517" i="8"/>
  <c r="N518" i="8"/>
  <c r="O518" i="8"/>
  <c r="P518" i="8"/>
  <c r="Q518" i="8"/>
  <c r="R518" i="8"/>
  <c r="S518" i="8"/>
  <c r="T518" i="8"/>
  <c r="U518" i="8"/>
  <c r="N519" i="8"/>
  <c r="O519" i="8"/>
  <c r="P519" i="8"/>
  <c r="Q519" i="8"/>
  <c r="R519" i="8"/>
  <c r="S519" i="8"/>
  <c r="T519" i="8"/>
  <c r="U519" i="8"/>
  <c r="N520" i="8"/>
  <c r="O520" i="8"/>
  <c r="P520" i="8"/>
  <c r="Q520" i="8"/>
  <c r="R520" i="8"/>
  <c r="S520" i="8"/>
  <c r="T520" i="8"/>
  <c r="U520" i="8"/>
  <c r="N521" i="8"/>
  <c r="O521" i="8"/>
  <c r="P521" i="8"/>
  <c r="Q521" i="8"/>
  <c r="R521" i="8"/>
  <c r="S521" i="8"/>
  <c r="T521" i="8"/>
  <c r="U521" i="8"/>
  <c r="N522" i="8"/>
  <c r="O522" i="8"/>
  <c r="P522" i="8"/>
  <c r="Q522" i="8"/>
  <c r="R522" i="8"/>
  <c r="S522" i="8"/>
  <c r="T522" i="8"/>
  <c r="U522" i="8"/>
  <c r="N523" i="8"/>
  <c r="O523" i="8"/>
  <c r="P523" i="8"/>
  <c r="Q523" i="8"/>
  <c r="R523" i="8"/>
  <c r="S523" i="8"/>
  <c r="T523" i="8"/>
  <c r="U523" i="8"/>
  <c r="N524" i="8"/>
  <c r="O524" i="8"/>
  <c r="P524" i="8"/>
  <c r="Q524" i="8"/>
  <c r="R524" i="8"/>
  <c r="S524" i="8"/>
  <c r="T524" i="8"/>
  <c r="U524" i="8"/>
  <c r="N525" i="8"/>
  <c r="O525" i="8"/>
  <c r="P525" i="8"/>
  <c r="Q525" i="8"/>
  <c r="R525" i="8"/>
  <c r="S525" i="8"/>
  <c r="T525" i="8"/>
  <c r="U525" i="8"/>
  <c r="N526" i="8"/>
  <c r="O526" i="8"/>
  <c r="P526" i="8"/>
  <c r="Q526" i="8"/>
  <c r="R526" i="8"/>
  <c r="S526" i="8"/>
  <c r="T526" i="8"/>
  <c r="U526" i="8"/>
  <c r="N527" i="8"/>
  <c r="O527" i="8"/>
  <c r="P527" i="8"/>
  <c r="Q527" i="8"/>
  <c r="R527" i="8"/>
  <c r="S527" i="8"/>
  <c r="T527" i="8"/>
  <c r="U527" i="8"/>
  <c r="N528" i="8"/>
  <c r="O528" i="8"/>
  <c r="P528" i="8"/>
  <c r="Q528" i="8"/>
  <c r="R528" i="8"/>
  <c r="S528" i="8"/>
  <c r="T528" i="8"/>
  <c r="U528" i="8"/>
  <c r="N529" i="8"/>
  <c r="O529" i="8"/>
  <c r="P529" i="8"/>
  <c r="Q529" i="8"/>
  <c r="R529" i="8"/>
  <c r="S529" i="8"/>
  <c r="T529" i="8"/>
  <c r="U529" i="8"/>
  <c r="N530" i="8"/>
  <c r="O530" i="8"/>
  <c r="P530" i="8"/>
  <c r="Q530" i="8"/>
  <c r="R530" i="8"/>
  <c r="S530" i="8"/>
  <c r="T530" i="8"/>
  <c r="U530" i="8"/>
  <c r="N531" i="8"/>
  <c r="O531" i="8"/>
  <c r="P531" i="8"/>
  <c r="Q531" i="8"/>
  <c r="R531" i="8"/>
  <c r="S531" i="8"/>
  <c r="T531" i="8"/>
  <c r="U531" i="8"/>
  <c r="N532" i="8"/>
  <c r="O532" i="8"/>
  <c r="P532" i="8"/>
  <c r="Q532" i="8"/>
  <c r="R532" i="8"/>
  <c r="S532" i="8"/>
  <c r="T532" i="8"/>
  <c r="U532" i="8"/>
  <c r="N533" i="8"/>
  <c r="O533" i="8"/>
  <c r="P533" i="8"/>
  <c r="Q533" i="8"/>
  <c r="R533" i="8"/>
  <c r="S533" i="8"/>
  <c r="T533" i="8"/>
  <c r="U533" i="8"/>
  <c r="N534" i="8"/>
  <c r="O534" i="8"/>
  <c r="P534" i="8"/>
  <c r="Q534" i="8"/>
  <c r="R534" i="8"/>
  <c r="S534" i="8"/>
  <c r="T534" i="8"/>
  <c r="U534" i="8"/>
  <c r="N535" i="8"/>
  <c r="O535" i="8"/>
  <c r="P535" i="8"/>
  <c r="Q535" i="8"/>
  <c r="R535" i="8"/>
  <c r="S535" i="8"/>
  <c r="T535" i="8"/>
  <c r="U535" i="8"/>
  <c r="N536" i="8"/>
  <c r="O536" i="8"/>
  <c r="P536" i="8"/>
  <c r="Q536" i="8"/>
  <c r="R536" i="8"/>
  <c r="S536" i="8"/>
  <c r="T536" i="8"/>
  <c r="U536" i="8"/>
  <c r="N537" i="8"/>
  <c r="O537" i="8"/>
  <c r="P537" i="8"/>
  <c r="Q537" i="8"/>
  <c r="R537" i="8"/>
  <c r="S537" i="8"/>
  <c r="T537" i="8"/>
  <c r="U537" i="8"/>
  <c r="N538" i="8"/>
  <c r="O538" i="8"/>
  <c r="P538" i="8"/>
  <c r="Q538" i="8"/>
  <c r="R538" i="8"/>
  <c r="S538" i="8"/>
  <c r="T538" i="8"/>
  <c r="U538" i="8"/>
  <c r="N539" i="8"/>
  <c r="O539" i="8"/>
  <c r="P539" i="8"/>
  <c r="Q539" i="8"/>
  <c r="R539" i="8"/>
  <c r="S539" i="8"/>
  <c r="T539" i="8"/>
  <c r="U539" i="8"/>
  <c r="N540" i="8"/>
  <c r="O540" i="8"/>
  <c r="P540" i="8"/>
  <c r="Q540" i="8"/>
  <c r="R540" i="8"/>
  <c r="S540" i="8"/>
  <c r="T540" i="8"/>
  <c r="U540" i="8"/>
  <c r="N541" i="8"/>
  <c r="O541" i="8"/>
  <c r="P541" i="8"/>
  <c r="Q541" i="8"/>
  <c r="R541" i="8"/>
  <c r="S541" i="8"/>
  <c r="T541" i="8"/>
  <c r="U541" i="8"/>
  <c r="N542" i="8"/>
  <c r="O542" i="8"/>
  <c r="P542" i="8"/>
  <c r="Q542" i="8"/>
  <c r="R542" i="8"/>
  <c r="S542" i="8"/>
  <c r="T542" i="8"/>
  <c r="U542" i="8"/>
  <c r="N543" i="8"/>
  <c r="O543" i="8"/>
  <c r="P543" i="8"/>
  <c r="Q543" i="8"/>
  <c r="R543" i="8"/>
  <c r="S543" i="8"/>
  <c r="T543" i="8"/>
  <c r="U543" i="8"/>
  <c r="N544" i="8"/>
  <c r="O544" i="8"/>
  <c r="P544" i="8"/>
  <c r="Q544" i="8"/>
  <c r="R544" i="8"/>
  <c r="S544" i="8"/>
  <c r="T544" i="8"/>
  <c r="U544" i="8"/>
  <c r="N545" i="8"/>
  <c r="O545" i="8"/>
  <c r="P545" i="8"/>
  <c r="Q545" i="8"/>
  <c r="R545" i="8"/>
  <c r="S545" i="8"/>
  <c r="T545" i="8"/>
  <c r="U545" i="8"/>
  <c r="N546" i="8"/>
  <c r="O546" i="8"/>
  <c r="P546" i="8"/>
  <c r="Q546" i="8"/>
  <c r="R546" i="8"/>
  <c r="S546" i="8"/>
  <c r="T546" i="8"/>
  <c r="U546" i="8"/>
  <c r="N547" i="8"/>
  <c r="O547" i="8"/>
  <c r="P547" i="8"/>
  <c r="Q547" i="8"/>
  <c r="R547" i="8"/>
  <c r="S547" i="8"/>
  <c r="T547" i="8"/>
  <c r="U547" i="8"/>
  <c r="N548" i="8"/>
  <c r="O548" i="8"/>
  <c r="P548" i="8"/>
  <c r="Q548" i="8"/>
  <c r="R548" i="8"/>
  <c r="S548" i="8"/>
  <c r="T548" i="8"/>
  <c r="U548" i="8"/>
  <c r="N549" i="8"/>
  <c r="O549" i="8"/>
  <c r="P549" i="8"/>
  <c r="Q549" i="8"/>
  <c r="R549" i="8"/>
  <c r="S549" i="8"/>
  <c r="T549" i="8"/>
  <c r="U549" i="8"/>
  <c r="N550" i="8"/>
  <c r="O550" i="8"/>
  <c r="P550" i="8"/>
  <c r="Q550" i="8"/>
  <c r="R550" i="8"/>
  <c r="S550" i="8"/>
  <c r="T550" i="8"/>
  <c r="U550" i="8"/>
  <c r="N551" i="8"/>
  <c r="O551" i="8"/>
  <c r="P551" i="8"/>
  <c r="Q551" i="8"/>
  <c r="R551" i="8"/>
  <c r="S551" i="8"/>
  <c r="T551" i="8"/>
  <c r="U551" i="8"/>
  <c r="N552" i="8"/>
  <c r="O552" i="8"/>
  <c r="P552" i="8"/>
  <c r="Q552" i="8"/>
  <c r="R552" i="8"/>
  <c r="S552" i="8"/>
  <c r="T552" i="8"/>
  <c r="U552" i="8"/>
  <c r="N553" i="8"/>
  <c r="O553" i="8"/>
  <c r="P553" i="8"/>
  <c r="Q553" i="8"/>
  <c r="R553" i="8"/>
  <c r="S553" i="8"/>
  <c r="T553" i="8"/>
  <c r="U553" i="8"/>
  <c r="N554" i="8"/>
  <c r="O554" i="8"/>
  <c r="P554" i="8"/>
  <c r="Q554" i="8"/>
  <c r="R554" i="8"/>
  <c r="S554" i="8"/>
  <c r="T554" i="8"/>
  <c r="U554" i="8"/>
  <c r="N555" i="8"/>
  <c r="O555" i="8"/>
  <c r="P555" i="8"/>
  <c r="Q555" i="8"/>
  <c r="R555" i="8"/>
  <c r="S555" i="8"/>
  <c r="T555" i="8"/>
  <c r="U555" i="8"/>
  <c r="N556" i="8"/>
  <c r="O556" i="8"/>
  <c r="P556" i="8"/>
  <c r="Q556" i="8"/>
  <c r="R556" i="8"/>
  <c r="S556" i="8"/>
  <c r="T556" i="8"/>
  <c r="U556" i="8"/>
  <c r="N557" i="8"/>
  <c r="O557" i="8"/>
  <c r="P557" i="8"/>
  <c r="Q557" i="8"/>
  <c r="R557" i="8"/>
  <c r="S557" i="8"/>
  <c r="T557" i="8"/>
  <c r="U557" i="8"/>
  <c r="N558" i="8"/>
  <c r="O558" i="8"/>
  <c r="P558" i="8"/>
  <c r="Q558" i="8"/>
  <c r="R558" i="8"/>
  <c r="S558" i="8"/>
  <c r="T558" i="8"/>
  <c r="U558" i="8"/>
  <c r="N559" i="8"/>
  <c r="O559" i="8"/>
  <c r="P559" i="8"/>
  <c r="Q559" i="8"/>
  <c r="R559" i="8"/>
  <c r="S559" i="8"/>
  <c r="T559" i="8"/>
  <c r="U559" i="8"/>
  <c r="N560" i="8"/>
  <c r="O560" i="8"/>
  <c r="P560" i="8"/>
  <c r="Q560" i="8"/>
  <c r="R560" i="8"/>
  <c r="S560" i="8"/>
  <c r="T560" i="8"/>
  <c r="U560" i="8"/>
  <c r="N561" i="8"/>
  <c r="O561" i="8"/>
  <c r="P561" i="8"/>
  <c r="Q561" i="8"/>
  <c r="R561" i="8"/>
  <c r="S561" i="8"/>
  <c r="T561" i="8"/>
  <c r="U561" i="8"/>
  <c r="N562" i="8"/>
  <c r="O562" i="8"/>
  <c r="P562" i="8"/>
  <c r="Q562" i="8"/>
  <c r="R562" i="8"/>
  <c r="S562" i="8"/>
  <c r="T562" i="8"/>
  <c r="U562" i="8"/>
  <c r="N563" i="8"/>
  <c r="O563" i="8"/>
  <c r="P563" i="8"/>
  <c r="Q563" i="8"/>
  <c r="R563" i="8"/>
  <c r="S563" i="8"/>
  <c r="T563" i="8"/>
  <c r="U563" i="8"/>
  <c r="N564" i="8"/>
  <c r="O564" i="8"/>
  <c r="P564" i="8"/>
  <c r="Q564" i="8"/>
  <c r="R564" i="8"/>
  <c r="S564" i="8"/>
  <c r="T564" i="8"/>
  <c r="U564" i="8"/>
  <c r="N565" i="8"/>
  <c r="O565" i="8"/>
  <c r="P565" i="8"/>
  <c r="Q565" i="8"/>
  <c r="R565" i="8"/>
  <c r="S565" i="8"/>
  <c r="T565" i="8"/>
  <c r="U565" i="8"/>
  <c r="N566" i="8"/>
  <c r="O566" i="8"/>
  <c r="P566" i="8"/>
  <c r="Q566" i="8"/>
  <c r="R566" i="8"/>
  <c r="S566" i="8"/>
  <c r="T566" i="8"/>
  <c r="U566" i="8"/>
  <c r="N567" i="8"/>
  <c r="O567" i="8"/>
  <c r="P567" i="8"/>
  <c r="Q567" i="8"/>
  <c r="R567" i="8"/>
  <c r="S567" i="8"/>
  <c r="T567" i="8"/>
  <c r="U567" i="8"/>
  <c r="N568" i="8"/>
  <c r="O568" i="8"/>
  <c r="P568" i="8"/>
  <c r="Q568" i="8"/>
  <c r="R568" i="8"/>
  <c r="S568" i="8"/>
  <c r="T568" i="8"/>
  <c r="U568" i="8"/>
  <c r="N569" i="8"/>
  <c r="O569" i="8"/>
  <c r="P569" i="8"/>
  <c r="Q569" i="8"/>
  <c r="R569" i="8"/>
  <c r="S569" i="8"/>
  <c r="T569" i="8"/>
  <c r="U569" i="8"/>
  <c r="N570" i="8"/>
  <c r="O570" i="8"/>
  <c r="P570" i="8"/>
  <c r="Q570" i="8"/>
  <c r="R570" i="8"/>
  <c r="S570" i="8"/>
  <c r="T570" i="8"/>
  <c r="U570" i="8"/>
  <c r="N571" i="8"/>
  <c r="O571" i="8"/>
  <c r="P571" i="8"/>
  <c r="Q571" i="8"/>
  <c r="R571" i="8"/>
  <c r="S571" i="8"/>
  <c r="T571" i="8"/>
  <c r="U571" i="8"/>
  <c r="N572" i="8"/>
  <c r="O572" i="8"/>
  <c r="P572" i="8"/>
  <c r="Q572" i="8"/>
  <c r="R572" i="8"/>
  <c r="S572" i="8"/>
  <c r="T572" i="8"/>
  <c r="U572" i="8"/>
  <c r="N573" i="8"/>
  <c r="O573" i="8"/>
  <c r="P573" i="8"/>
  <c r="Q573" i="8"/>
  <c r="R573" i="8"/>
  <c r="S573" i="8"/>
  <c r="T573" i="8"/>
  <c r="U573" i="8"/>
  <c r="N574" i="8"/>
  <c r="O574" i="8"/>
  <c r="P574" i="8"/>
  <c r="Q574" i="8"/>
  <c r="R574" i="8"/>
  <c r="S574" i="8"/>
  <c r="T574" i="8"/>
  <c r="U574" i="8"/>
  <c r="N575" i="8"/>
  <c r="O575" i="8"/>
  <c r="P575" i="8"/>
  <c r="Q575" i="8"/>
  <c r="R575" i="8"/>
  <c r="S575" i="8"/>
  <c r="T575" i="8"/>
  <c r="U575" i="8"/>
  <c r="N576" i="8"/>
  <c r="O576" i="8"/>
  <c r="P576" i="8"/>
  <c r="Q576" i="8"/>
  <c r="R576" i="8"/>
  <c r="S576" i="8"/>
  <c r="T576" i="8"/>
  <c r="U576" i="8"/>
  <c r="N577" i="8"/>
  <c r="O577" i="8"/>
  <c r="P577" i="8"/>
  <c r="Q577" i="8"/>
  <c r="R577" i="8"/>
  <c r="S577" i="8"/>
  <c r="T577" i="8"/>
  <c r="U577" i="8"/>
  <c r="N578" i="8"/>
  <c r="O578" i="8"/>
  <c r="P578" i="8"/>
  <c r="Q578" i="8"/>
  <c r="R578" i="8"/>
  <c r="S578" i="8"/>
  <c r="T578" i="8"/>
  <c r="U578" i="8"/>
  <c r="N579" i="8"/>
  <c r="O579" i="8"/>
  <c r="P579" i="8"/>
  <c r="Q579" i="8"/>
  <c r="R579" i="8"/>
  <c r="S579" i="8"/>
  <c r="T579" i="8"/>
  <c r="U579" i="8"/>
  <c r="N580" i="8"/>
  <c r="O580" i="8"/>
  <c r="P580" i="8"/>
  <c r="Q580" i="8"/>
  <c r="R580" i="8"/>
  <c r="S580" i="8"/>
  <c r="T580" i="8"/>
  <c r="U580" i="8"/>
  <c r="N581" i="8"/>
  <c r="O581" i="8"/>
  <c r="P581" i="8"/>
  <c r="Q581" i="8"/>
  <c r="R581" i="8"/>
  <c r="S581" i="8"/>
  <c r="T581" i="8"/>
  <c r="U581" i="8"/>
  <c r="N582" i="8"/>
  <c r="O582" i="8"/>
  <c r="P582" i="8"/>
  <c r="Q582" i="8"/>
  <c r="R582" i="8"/>
  <c r="S582" i="8"/>
  <c r="T582" i="8"/>
  <c r="U582" i="8"/>
  <c r="N583" i="8"/>
  <c r="O583" i="8"/>
  <c r="P583" i="8"/>
  <c r="Q583" i="8"/>
  <c r="R583" i="8"/>
  <c r="S583" i="8"/>
  <c r="T583" i="8"/>
  <c r="U583" i="8"/>
  <c r="N584" i="8"/>
  <c r="O584" i="8"/>
  <c r="P584" i="8"/>
  <c r="Q584" i="8"/>
  <c r="R584" i="8"/>
  <c r="S584" i="8"/>
  <c r="T584" i="8"/>
  <c r="U584" i="8"/>
  <c r="N585" i="8"/>
  <c r="O585" i="8"/>
  <c r="P585" i="8"/>
  <c r="Q585" i="8"/>
  <c r="R585" i="8"/>
  <c r="S585" i="8"/>
  <c r="T585" i="8"/>
  <c r="U585" i="8"/>
  <c r="N586" i="8"/>
  <c r="O586" i="8"/>
  <c r="P586" i="8"/>
  <c r="Q586" i="8"/>
  <c r="R586" i="8"/>
  <c r="S586" i="8"/>
  <c r="T586" i="8"/>
  <c r="U586" i="8"/>
  <c r="N587" i="8"/>
  <c r="O587" i="8"/>
  <c r="P587" i="8"/>
  <c r="Q587" i="8"/>
  <c r="R587" i="8"/>
  <c r="S587" i="8"/>
  <c r="T587" i="8"/>
  <c r="U587" i="8"/>
  <c r="N588" i="8"/>
  <c r="O588" i="8"/>
  <c r="P588" i="8"/>
  <c r="Q588" i="8"/>
  <c r="R588" i="8"/>
  <c r="S588" i="8"/>
  <c r="T588" i="8"/>
  <c r="U588" i="8"/>
  <c r="N589" i="8"/>
  <c r="O589" i="8"/>
  <c r="P589" i="8"/>
  <c r="Q589" i="8"/>
  <c r="R589" i="8"/>
  <c r="S589" i="8"/>
  <c r="T589" i="8"/>
  <c r="U589" i="8"/>
  <c r="N590" i="8"/>
  <c r="O590" i="8"/>
  <c r="P590" i="8"/>
  <c r="Q590" i="8"/>
  <c r="R590" i="8"/>
  <c r="S590" i="8"/>
  <c r="T590" i="8"/>
  <c r="U590" i="8"/>
  <c r="N591" i="8"/>
  <c r="O591" i="8"/>
  <c r="P591" i="8"/>
  <c r="Q591" i="8"/>
  <c r="R591" i="8"/>
  <c r="S591" i="8"/>
  <c r="T591" i="8"/>
  <c r="U591" i="8"/>
  <c r="N592" i="8"/>
  <c r="O592" i="8"/>
  <c r="P592" i="8"/>
  <c r="Q592" i="8"/>
  <c r="R592" i="8"/>
  <c r="S592" i="8"/>
  <c r="T592" i="8"/>
  <c r="U592" i="8"/>
  <c r="N593" i="8"/>
  <c r="O593" i="8"/>
  <c r="P593" i="8"/>
  <c r="Q593" i="8"/>
  <c r="R593" i="8"/>
  <c r="S593" i="8"/>
  <c r="T593" i="8"/>
  <c r="U593" i="8"/>
  <c r="N594" i="8"/>
  <c r="O594" i="8"/>
  <c r="P594" i="8"/>
  <c r="Q594" i="8"/>
  <c r="R594" i="8"/>
  <c r="S594" i="8"/>
  <c r="T594" i="8"/>
  <c r="U594" i="8"/>
  <c r="N595" i="8"/>
  <c r="O595" i="8"/>
  <c r="P595" i="8"/>
  <c r="Q595" i="8"/>
  <c r="R595" i="8"/>
  <c r="S595" i="8"/>
  <c r="T595" i="8"/>
  <c r="U595" i="8"/>
  <c r="N596" i="8"/>
  <c r="O596" i="8"/>
  <c r="P596" i="8"/>
  <c r="Q596" i="8"/>
  <c r="R596" i="8"/>
  <c r="S596" i="8"/>
  <c r="T596" i="8"/>
  <c r="U596" i="8"/>
  <c r="N597" i="8"/>
  <c r="O597" i="8"/>
  <c r="P597" i="8"/>
  <c r="Q597" i="8"/>
  <c r="R597" i="8"/>
  <c r="S597" i="8"/>
  <c r="T597" i="8"/>
  <c r="U597" i="8"/>
  <c r="N598" i="8"/>
  <c r="O598" i="8"/>
  <c r="P598" i="8"/>
  <c r="Q598" i="8"/>
  <c r="R598" i="8"/>
  <c r="S598" i="8"/>
  <c r="T598" i="8"/>
  <c r="U598" i="8"/>
  <c r="N599" i="8"/>
  <c r="O599" i="8"/>
  <c r="P599" i="8"/>
  <c r="Q599" i="8"/>
  <c r="R599" i="8"/>
  <c r="S599" i="8"/>
  <c r="T599" i="8"/>
  <c r="U599" i="8"/>
  <c r="N600" i="8"/>
  <c r="O600" i="8"/>
  <c r="P600" i="8"/>
  <c r="Q600" i="8"/>
  <c r="R600" i="8"/>
  <c r="S600" i="8"/>
  <c r="T600" i="8"/>
  <c r="U600" i="8"/>
  <c r="N601" i="8"/>
  <c r="O601" i="8"/>
  <c r="P601" i="8"/>
  <c r="Q601" i="8"/>
  <c r="R601" i="8"/>
  <c r="S601" i="8"/>
  <c r="T601" i="8"/>
  <c r="U601" i="8"/>
  <c r="N602" i="8"/>
  <c r="O602" i="8"/>
  <c r="P602" i="8"/>
  <c r="Q602" i="8"/>
  <c r="R602" i="8"/>
  <c r="S602" i="8"/>
  <c r="T602" i="8"/>
  <c r="U602" i="8"/>
  <c r="N603" i="8"/>
  <c r="O603" i="8"/>
  <c r="P603" i="8"/>
  <c r="Q603" i="8"/>
  <c r="R603" i="8"/>
  <c r="S603" i="8"/>
  <c r="T603" i="8"/>
  <c r="U603" i="8"/>
  <c r="N604" i="8"/>
  <c r="O604" i="8"/>
  <c r="P604" i="8"/>
  <c r="Q604" i="8"/>
  <c r="R604" i="8"/>
  <c r="S604" i="8"/>
  <c r="T604" i="8"/>
  <c r="U604" i="8"/>
  <c r="N605" i="8"/>
  <c r="O605" i="8"/>
  <c r="P605" i="8"/>
  <c r="Q605" i="8"/>
  <c r="R605" i="8"/>
  <c r="S605" i="8"/>
  <c r="T605" i="8"/>
  <c r="U605" i="8"/>
  <c r="N606" i="8"/>
  <c r="O606" i="8"/>
  <c r="P606" i="8"/>
  <c r="Q606" i="8"/>
  <c r="R606" i="8"/>
  <c r="S606" i="8"/>
  <c r="T606" i="8"/>
  <c r="U606" i="8"/>
  <c r="N607" i="8"/>
  <c r="O607" i="8"/>
  <c r="P607" i="8"/>
  <c r="Q607" i="8"/>
  <c r="R607" i="8"/>
  <c r="S607" i="8"/>
  <c r="T607" i="8"/>
  <c r="U607" i="8"/>
  <c r="N608" i="8"/>
  <c r="O608" i="8"/>
  <c r="P608" i="8"/>
  <c r="Q608" i="8"/>
  <c r="R608" i="8"/>
  <c r="S608" i="8"/>
  <c r="T608" i="8"/>
  <c r="U608" i="8"/>
  <c r="N609" i="8"/>
  <c r="O609" i="8"/>
  <c r="P609" i="8"/>
  <c r="Q609" i="8"/>
  <c r="R609" i="8"/>
  <c r="S609" i="8"/>
  <c r="T609" i="8"/>
  <c r="U609" i="8"/>
  <c r="N610" i="8"/>
  <c r="O610" i="8"/>
  <c r="P610" i="8"/>
  <c r="Q610" i="8"/>
  <c r="R610" i="8"/>
  <c r="S610" i="8"/>
  <c r="T610" i="8"/>
  <c r="U610" i="8"/>
  <c r="N611" i="8"/>
  <c r="O611" i="8"/>
  <c r="P611" i="8"/>
  <c r="Q611" i="8"/>
  <c r="R611" i="8"/>
  <c r="S611" i="8"/>
  <c r="T611" i="8"/>
  <c r="U611" i="8"/>
  <c r="N612" i="8"/>
  <c r="O612" i="8"/>
  <c r="P612" i="8"/>
  <c r="Q612" i="8"/>
  <c r="R612" i="8"/>
  <c r="S612" i="8"/>
  <c r="T612" i="8"/>
  <c r="U612" i="8"/>
  <c r="N613" i="8"/>
  <c r="O613" i="8"/>
  <c r="P613" i="8"/>
  <c r="Q613" i="8"/>
  <c r="R613" i="8"/>
  <c r="S613" i="8"/>
  <c r="T613" i="8"/>
  <c r="U613" i="8"/>
  <c r="N614" i="8"/>
  <c r="O614" i="8"/>
  <c r="P614" i="8"/>
  <c r="Q614" i="8"/>
  <c r="R614" i="8"/>
  <c r="S614" i="8"/>
  <c r="T614" i="8"/>
  <c r="U614" i="8"/>
  <c r="N615" i="8"/>
  <c r="O615" i="8"/>
  <c r="P615" i="8"/>
  <c r="Q615" i="8"/>
  <c r="R615" i="8"/>
  <c r="S615" i="8"/>
  <c r="T615" i="8"/>
  <c r="U615" i="8"/>
  <c r="N616" i="8"/>
  <c r="O616" i="8"/>
  <c r="P616" i="8"/>
  <c r="Q616" i="8"/>
  <c r="R616" i="8"/>
  <c r="S616" i="8"/>
  <c r="T616" i="8"/>
  <c r="U616" i="8"/>
  <c r="N617" i="8"/>
  <c r="O617" i="8"/>
  <c r="P617" i="8"/>
  <c r="Q617" i="8"/>
  <c r="R617" i="8"/>
  <c r="S617" i="8"/>
  <c r="T617" i="8"/>
  <c r="U617" i="8"/>
  <c r="N618" i="8"/>
  <c r="O618" i="8"/>
  <c r="P618" i="8"/>
  <c r="Q618" i="8"/>
  <c r="R618" i="8"/>
  <c r="S618" i="8"/>
  <c r="T618" i="8"/>
  <c r="U618" i="8"/>
  <c r="N619" i="8"/>
  <c r="O619" i="8"/>
  <c r="P619" i="8"/>
  <c r="Q619" i="8"/>
  <c r="R619" i="8"/>
  <c r="S619" i="8"/>
  <c r="T619" i="8"/>
  <c r="U619" i="8"/>
  <c r="N620" i="8"/>
  <c r="O620" i="8"/>
  <c r="P620" i="8"/>
  <c r="Q620" i="8"/>
  <c r="R620" i="8"/>
  <c r="S620" i="8"/>
  <c r="T620" i="8"/>
  <c r="U620" i="8"/>
  <c r="N621" i="8"/>
  <c r="O621" i="8"/>
  <c r="P621" i="8"/>
  <c r="Q621" i="8"/>
  <c r="R621" i="8"/>
  <c r="S621" i="8"/>
  <c r="T621" i="8"/>
  <c r="U621" i="8"/>
  <c r="N622" i="8"/>
  <c r="O622" i="8"/>
  <c r="P622" i="8"/>
  <c r="Q622" i="8"/>
  <c r="R622" i="8"/>
  <c r="S622" i="8"/>
  <c r="T622" i="8"/>
  <c r="U622" i="8"/>
  <c r="N623" i="8"/>
  <c r="O623" i="8"/>
  <c r="P623" i="8"/>
  <c r="Q623" i="8"/>
  <c r="R623" i="8"/>
  <c r="S623" i="8"/>
  <c r="T623" i="8"/>
  <c r="U623" i="8"/>
  <c r="N624" i="8"/>
  <c r="O624" i="8"/>
  <c r="P624" i="8"/>
  <c r="Q624" i="8"/>
  <c r="R624" i="8"/>
  <c r="S624" i="8"/>
  <c r="T624" i="8"/>
  <c r="U624" i="8"/>
  <c r="N625" i="8"/>
  <c r="O625" i="8"/>
  <c r="P625" i="8"/>
  <c r="Q625" i="8"/>
  <c r="R625" i="8"/>
  <c r="S625" i="8"/>
  <c r="T625" i="8"/>
  <c r="U625" i="8"/>
  <c r="N626" i="8"/>
  <c r="O626" i="8"/>
  <c r="P626" i="8"/>
  <c r="Q626" i="8"/>
  <c r="R626" i="8"/>
  <c r="S626" i="8"/>
  <c r="T626" i="8"/>
  <c r="U626" i="8"/>
  <c r="N627" i="8"/>
  <c r="O627" i="8"/>
  <c r="P627" i="8"/>
  <c r="Q627" i="8"/>
  <c r="R627" i="8"/>
  <c r="S627" i="8"/>
  <c r="T627" i="8"/>
  <c r="U627" i="8"/>
  <c r="N628" i="8"/>
  <c r="O628" i="8"/>
  <c r="P628" i="8"/>
  <c r="Q628" i="8"/>
  <c r="R628" i="8"/>
  <c r="S628" i="8"/>
  <c r="T628" i="8"/>
  <c r="U628" i="8"/>
  <c r="N629" i="8"/>
  <c r="O629" i="8"/>
  <c r="P629" i="8"/>
  <c r="Q629" i="8"/>
  <c r="R629" i="8"/>
  <c r="S629" i="8"/>
  <c r="T629" i="8"/>
  <c r="U629" i="8"/>
  <c r="N630" i="8"/>
  <c r="O630" i="8"/>
  <c r="P630" i="8"/>
  <c r="Q630" i="8"/>
  <c r="R630" i="8"/>
  <c r="S630" i="8"/>
  <c r="T630" i="8"/>
  <c r="U630" i="8"/>
  <c r="N631" i="8"/>
  <c r="O631" i="8"/>
  <c r="P631" i="8"/>
  <c r="Q631" i="8"/>
  <c r="R631" i="8"/>
  <c r="S631" i="8"/>
  <c r="T631" i="8"/>
  <c r="U631" i="8"/>
  <c r="N632" i="8"/>
  <c r="O632" i="8"/>
  <c r="P632" i="8"/>
  <c r="Q632" i="8"/>
  <c r="R632" i="8"/>
  <c r="S632" i="8"/>
  <c r="T632" i="8"/>
  <c r="U632" i="8"/>
  <c r="N633" i="8"/>
  <c r="O633" i="8"/>
  <c r="P633" i="8"/>
  <c r="Q633" i="8"/>
  <c r="R633" i="8"/>
  <c r="S633" i="8"/>
  <c r="T633" i="8"/>
  <c r="U633" i="8"/>
  <c r="N634" i="8"/>
  <c r="O634" i="8"/>
  <c r="P634" i="8"/>
  <c r="Q634" i="8"/>
  <c r="R634" i="8"/>
  <c r="S634" i="8"/>
  <c r="T634" i="8"/>
  <c r="U634" i="8"/>
  <c r="N635" i="8"/>
  <c r="O635" i="8"/>
  <c r="P635" i="8"/>
  <c r="Q635" i="8"/>
  <c r="R635" i="8"/>
  <c r="S635" i="8"/>
  <c r="T635" i="8"/>
  <c r="U635" i="8"/>
  <c r="N636" i="8"/>
  <c r="O636" i="8"/>
  <c r="P636" i="8"/>
  <c r="Q636" i="8"/>
  <c r="R636" i="8"/>
  <c r="S636" i="8"/>
  <c r="T636" i="8"/>
  <c r="U636" i="8"/>
  <c r="N637" i="8"/>
  <c r="O637" i="8"/>
  <c r="P637" i="8"/>
  <c r="Q637" i="8"/>
  <c r="R637" i="8"/>
  <c r="S637" i="8"/>
  <c r="T637" i="8"/>
  <c r="U637" i="8"/>
  <c r="N638" i="8"/>
  <c r="O638" i="8"/>
  <c r="P638" i="8"/>
  <c r="Q638" i="8"/>
  <c r="R638" i="8"/>
  <c r="S638" i="8"/>
  <c r="T638" i="8"/>
  <c r="U638" i="8"/>
  <c r="N639" i="8"/>
  <c r="O639" i="8"/>
  <c r="P639" i="8"/>
  <c r="Q639" i="8"/>
  <c r="R639" i="8"/>
  <c r="S639" i="8"/>
  <c r="T639" i="8"/>
  <c r="U639" i="8"/>
  <c r="N640" i="8"/>
  <c r="O640" i="8"/>
  <c r="P640" i="8"/>
  <c r="Q640" i="8"/>
  <c r="R640" i="8"/>
  <c r="S640" i="8"/>
  <c r="T640" i="8"/>
  <c r="U640" i="8"/>
  <c r="N641" i="8"/>
  <c r="O641" i="8"/>
  <c r="P641" i="8"/>
  <c r="Q641" i="8"/>
  <c r="R641" i="8"/>
  <c r="S641" i="8"/>
  <c r="T641" i="8"/>
  <c r="U641" i="8"/>
  <c r="N642" i="8"/>
  <c r="O642" i="8"/>
  <c r="P642" i="8"/>
  <c r="Q642" i="8"/>
  <c r="R642" i="8"/>
  <c r="S642" i="8"/>
  <c r="T642" i="8"/>
  <c r="U642" i="8"/>
  <c r="N643" i="8"/>
  <c r="O643" i="8"/>
  <c r="P643" i="8"/>
  <c r="Q643" i="8"/>
  <c r="R643" i="8"/>
  <c r="S643" i="8"/>
  <c r="T643" i="8"/>
  <c r="U643" i="8"/>
  <c r="N644" i="8"/>
  <c r="O644" i="8"/>
  <c r="P644" i="8"/>
  <c r="Q644" i="8"/>
  <c r="R644" i="8"/>
  <c r="S644" i="8"/>
  <c r="T644" i="8"/>
  <c r="U644" i="8"/>
  <c r="N645" i="8"/>
  <c r="O645" i="8"/>
  <c r="P645" i="8"/>
  <c r="Q645" i="8"/>
  <c r="R645" i="8"/>
  <c r="S645" i="8"/>
  <c r="T645" i="8"/>
  <c r="U645" i="8"/>
  <c r="N646" i="8"/>
  <c r="O646" i="8"/>
  <c r="P646" i="8"/>
  <c r="Q646" i="8"/>
  <c r="R646" i="8"/>
  <c r="S646" i="8"/>
  <c r="T646" i="8"/>
  <c r="U646" i="8"/>
  <c r="N647" i="8"/>
  <c r="O647" i="8"/>
  <c r="P647" i="8"/>
  <c r="Q647" i="8"/>
  <c r="R647" i="8"/>
  <c r="S647" i="8"/>
  <c r="T647" i="8"/>
  <c r="U647" i="8"/>
  <c r="N648" i="8"/>
  <c r="O648" i="8"/>
  <c r="P648" i="8"/>
  <c r="Q648" i="8"/>
  <c r="R648" i="8"/>
  <c r="S648" i="8"/>
  <c r="T648" i="8"/>
  <c r="U648" i="8"/>
  <c r="N649" i="8"/>
  <c r="O649" i="8"/>
  <c r="P649" i="8"/>
  <c r="Q649" i="8"/>
  <c r="R649" i="8"/>
  <c r="S649" i="8"/>
  <c r="T649" i="8"/>
  <c r="U649" i="8"/>
  <c r="N650" i="8"/>
  <c r="O650" i="8"/>
  <c r="P650" i="8"/>
  <c r="Q650" i="8"/>
  <c r="R650" i="8"/>
  <c r="S650" i="8"/>
  <c r="T650" i="8"/>
  <c r="U650" i="8"/>
  <c r="N651" i="8"/>
  <c r="O651" i="8"/>
  <c r="P651" i="8"/>
  <c r="Q651" i="8"/>
  <c r="R651" i="8"/>
  <c r="S651" i="8"/>
  <c r="T651" i="8"/>
  <c r="U651" i="8"/>
  <c r="N652" i="8"/>
  <c r="O652" i="8"/>
  <c r="P652" i="8"/>
  <c r="Q652" i="8"/>
  <c r="R652" i="8"/>
  <c r="S652" i="8"/>
  <c r="T652" i="8"/>
  <c r="U652" i="8"/>
  <c r="N653" i="8"/>
  <c r="O653" i="8"/>
  <c r="P653" i="8"/>
  <c r="Q653" i="8"/>
  <c r="R653" i="8"/>
  <c r="S653" i="8"/>
  <c r="T653" i="8"/>
  <c r="U653" i="8"/>
  <c r="N654" i="8"/>
  <c r="O654" i="8"/>
  <c r="P654" i="8"/>
  <c r="Q654" i="8"/>
  <c r="R654" i="8"/>
  <c r="S654" i="8"/>
  <c r="T654" i="8"/>
  <c r="U654" i="8"/>
  <c r="N655" i="8"/>
  <c r="O655" i="8"/>
  <c r="P655" i="8"/>
  <c r="Q655" i="8"/>
  <c r="R655" i="8"/>
  <c r="S655" i="8"/>
  <c r="T655" i="8"/>
  <c r="U655" i="8"/>
  <c r="N656" i="8"/>
  <c r="O656" i="8"/>
  <c r="P656" i="8"/>
  <c r="Q656" i="8"/>
  <c r="R656" i="8"/>
  <c r="S656" i="8"/>
  <c r="T656" i="8"/>
  <c r="U656" i="8"/>
  <c r="N657" i="8"/>
  <c r="O657" i="8"/>
  <c r="P657" i="8"/>
  <c r="Q657" i="8"/>
  <c r="R657" i="8"/>
  <c r="S657" i="8"/>
  <c r="T657" i="8"/>
  <c r="U657" i="8"/>
  <c r="N658" i="8"/>
  <c r="O658" i="8"/>
  <c r="P658" i="8"/>
  <c r="Q658" i="8"/>
  <c r="R658" i="8"/>
  <c r="S658" i="8"/>
  <c r="T658" i="8"/>
  <c r="U658" i="8"/>
  <c r="N659" i="8"/>
  <c r="O659" i="8"/>
  <c r="P659" i="8"/>
  <c r="Q659" i="8"/>
  <c r="R659" i="8"/>
  <c r="S659" i="8"/>
  <c r="T659" i="8"/>
  <c r="U659" i="8"/>
  <c r="N660" i="8"/>
  <c r="O660" i="8"/>
  <c r="P660" i="8"/>
  <c r="Q660" i="8"/>
  <c r="R660" i="8"/>
  <c r="S660" i="8"/>
  <c r="T660" i="8"/>
  <c r="U660" i="8"/>
  <c r="N661" i="8"/>
  <c r="O661" i="8"/>
  <c r="P661" i="8"/>
  <c r="Q661" i="8"/>
  <c r="R661" i="8"/>
  <c r="S661" i="8"/>
  <c r="T661" i="8"/>
  <c r="U661" i="8"/>
  <c r="N662" i="8"/>
  <c r="O662" i="8"/>
  <c r="P662" i="8"/>
  <c r="Q662" i="8"/>
  <c r="R662" i="8"/>
  <c r="S662" i="8"/>
  <c r="T662" i="8"/>
  <c r="U662" i="8"/>
  <c r="N663" i="8"/>
  <c r="O663" i="8"/>
  <c r="P663" i="8"/>
  <c r="Q663" i="8"/>
  <c r="R663" i="8"/>
  <c r="S663" i="8"/>
  <c r="T663" i="8"/>
  <c r="U663" i="8"/>
  <c r="N664" i="8"/>
  <c r="O664" i="8"/>
  <c r="P664" i="8"/>
  <c r="Q664" i="8"/>
  <c r="R664" i="8"/>
  <c r="S664" i="8"/>
  <c r="T664" i="8"/>
  <c r="U664" i="8"/>
  <c r="N665" i="8"/>
  <c r="O665" i="8"/>
  <c r="P665" i="8"/>
  <c r="Q665" i="8"/>
  <c r="R665" i="8"/>
  <c r="S665" i="8"/>
  <c r="T665" i="8"/>
  <c r="U665" i="8"/>
  <c r="N666" i="8"/>
  <c r="O666" i="8"/>
  <c r="P666" i="8"/>
  <c r="Q666" i="8"/>
  <c r="R666" i="8"/>
  <c r="S666" i="8"/>
  <c r="T666" i="8"/>
  <c r="U666" i="8"/>
  <c r="N667" i="8"/>
  <c r="O667" i="8"/>
  <c r="P667" i="8"/>
  <c r="Q667" i="8"/>
  <c r="R667" i="8"/>
  <c r="S667" i="8"/>
  <c r="T667" i="8"/>
  <c r="U667" i="8"/>
  <c r="N668" i="8"/>
  <c r="O668" i="8"/>
  <c r="P668" i="8"/>
  <c r="Q668" i="8"/>
  <c r="R668" i="8"/>
  <c r="S668" i="8"/>
  <c r="T668" i="8"/>
  <c r="U668" i="8"/>
  <c r="N669" i="8"/>
  <c r="O669" i="8"/>
  <c r="P669" i="8"/>
  <c r="Q669" i="8"/>
  <c r="R669" i="8"/>
  <c r="S669" i="8"/>
  <c r="T669" i="8"/>
  <c r="U669" i="8"/>
  <c r="N670" i="8"/>
  <c r="O670" i="8"/>
  <c r="P670" i="8"/>
  <c r="Q670" i="8"/>
  <c r="R670" i="8"/>
  <c r="S670" i="8"/>
  <c r="T670" i="8"/>
  <c r="U670" i="8"/>
  <c r="N671" i="8"/>
  <c r="O671" i="8"/>
  <c r="P671" i="8"/>
  <c r="Q671" i="8"/>
  <c r="R671" i="8"/>
  <c r="S671" i="8"/>
  <c r="T671" i="8"/>
  <c r="U671" i="8"/>
  <c r="N672" i="8"/>
  <c r="O672" i="8"/>
  <c r="P672" i="8"/>
  <c r="Q672" i="8"/>
  <c r="R672" i="8"/>
  <c r="S672" i="8"/>
  <c r="T672" i="8"/>
  <c r="U672" i="8"/>
  <c r="N673" i="8"/>
  <c r="O673" i="8"/>
  <c r="P673" i="8"/>
  <c r="Q673" i="8"/>
  <c r="R673" i="8"/>
  <c r="S673" i="8"/>
  <c r="T673" i="8"/>
  <c r="U673" i="8"/>
  <c r="N674" i="8"/>
  <c r="O674" i="8"/>
  <c r="P674" i="8"/>
  <c r="Q674" i="8"/>
  <c r="R674" i="8"/>
  <c r="S674" i="8"/>
  <c r="T674" i="8"/>
  <c r="U674" i="8"/>
  <c r="N675" i="8"/>
  <c r="O675" i="8"/>
  <c r="P675" i="8"/>
  <c r="Q675" i="8"/>
  <c r="R675" i="8"/>
  <c r="S675" i="8"/>
  <c r="T675" i="8"/>
  <c r="U675" i="8"/>
  <c r="N676" i="8"/>
  <c r="O676" i="8"/>
  <c r="P676" i="8"/>
  <c r="Q676" i="8"/>
  <c r="R676" i="8"/>
  <c r="S676" i="8"/>
  <c r="T676" i="8"/>
  <c r="U676" i="8"/>
  <c r="N677" i="8"/>
  <c r="O677" i="8"/>
  <c r="P677" i="8"/>
  <c r="Q677" i="8"/>
  <c r="R677" i="8"/>
  <c r="S677" i="8"/>
  <c r="T677" i="8"/>
  <c r="U677" i="8"/>
  <c r="N678" i="8"/>
  <c r="O678" i="8"/>
  <c r="P678" i="8"/>
  <c r="Q678" i="8"/>
  <c r="R678" i="8"/>
  <c r="S678" i="8"/>
  <c r="T678" i="8"/>
  <c r="U678" i="8"/>
  <c r="N679" i="8"/>
  <c r="O679" i="8"/>
  <c r="P679" i="8"/>
  <c r="Q679" i="8"/>
  <c r="R679" i="8"/>
  <c r="S679" i="8"/>
  <c r="T679" i="8"/>
  <c r="U679" i="8"/>
  <c r="N680" i="8"/>
  <c r="O680" i="8"/>
  <c r="P680" i="8"/>
  <c r="Q680" i="8"/>
  <c r="R680" i="8"/>
  <c r="S680" i="8"/>
  <c r="T680" i="8"/>
  <c r="U680" i="8"/>
  <c r="N681" i="8"/>
  <c r="O681" i="8"/>
  <c r="P681" i="8"/>
  <c r="Q681" i="8"/>
  <c r="R681" i="8"/>
  <c r="S681" i="8"/>
  <c r="T681" i="8"/>
  <c r="U681" i="8"/>
  <c r="N682" i="8"/>
  <c r="O682" i="8"/>
  <c r="P682" i="8"/>
  <c r="Q682" i="8"/>
  <c r="R682" i="8"/>
  <c r="S682" i="8"/>
  <c r="T682" i="8"/>
  <c r="U682" i="8"/>
  <c r="N683" i="8"/>
  <c r="O683" i="8"/>
  <c r="P683" i="8"/>
  <c r="Q683" i="8"/>
  <c r="R683" i="8"/>
  <c r="S683" i="8"/>
  <c r="T683" i="8"/>
  <c r="U683" i="8"/>
  <c r="N684" i="8"/>
  <c r="O684" i="8"/>
  <c r="P684" i="8"/>
  <c r="Q684" i="8"/>
  <c r="R684" i="8"/>
  <c r="S684" i="8"/>
  <c r="T684" i="8"/>
  <c r="U684" i="8"/>
  <c r="N685" i="8"/>
  <c r="O685" i="8"/>
  <c r="P685" i="8"/>
  <c r="Q685" i="8"/>
  <c r="R685" i="8"/>
  <c r="S685" i="8"/>
  <c r="T685" i="8"/>
  <c r="U685" i="8"/>
  <c r="N686" i="8"/>
  <c r="O686" i="8"/>
  <c r="P686" i="8"/>
  <c r="Q686" i="8"/>
  <c r="R686" i="8"/>
  <c r="S686" i="8"/>
  <c r="T686" i="8"/>
  <c r="U686" i="8"/>
  <c r="N687" i="8"/>
  <c r="O687" i="8"/>
  <c r="P687" i="8"/>
  <c r="Q687" i="8"/>
  <c r="R687" i="8"/>
  <c r="S687" i="8"/>
  <c r="T687" i="8"/>
  <c r="U687" i="8"/>
  <c r="N688" i="8"/>
  <c r="O688" i="8"/>
  <c r="P688" i="8"/>
  <c r="Q688" i="8"/>
  <c r="R688" i="8"/>
  <c r="S688" i="8"/>
  <c r="T688" i="8"/>
  <c r="U688" i="8"/>
  <c r="N689" i="8"/>
  <c r="O689" i="8"/>
  <c r="P689" i="8"/>
  <c r="Q689" i="8"/>
  <c r="R689" i="8"/>
  <c r="S689" i="8"/>
  <c r="T689" i="8"/>
  <c r="U689" i="8"/>
  <c r="N690" i="8"/>
  <c r="O690" i="8"/>
  <c r="P690" i="8"/>
  <c r="Q690" i="8"/>
  <c r="R690" i="8"/>
  <c r="S690" i="8"/>
  <c r="T690" i="8"/>
  <c r="U690" i="8"/>
  <c r="N691" i="8"/>
  <c r="O691" i="8"/>
  <c r="P691" i="8"/>
  <c r="Q691" i="8"/>
  <c r="R691" i="8"/>
  <c r="S691" i="8"/>
  <c r="T691" i="8"/>
  <c r="U691" i="8"/>
  <c r="N692" i="8"/>
  <c r="O692" i="8"/>
  <c r="P692" i="8"/>
  <c r="Q692" i="8"/>
  <c r="R692" i="8"/>
  <c r="S692" i="8"/>
  <c r="T692" i="8"/>
  <c r="U692" i="8"/>
  <c r="N693" i="8"/>
  <c r="O693" i="8"/>
  <c r="P693" i="8"/>
  <c r="Q693" i="8"/>
  <c r="R693" i="8"/>
  <c r="S693" i="8"/>
  <c r="T693" i="8"/>
  <c r="U693" i="8"/>
  <c r="N694" i="8"/>
  <c r="O694" i="8"/>
  <c r="P694" i="8"/>
  <c r="Q694" i="8"/>
  <c r="R694" i="8"/>
  <c r="S694" i="8"/>
  <c r="T694" i="8"/>
  <c r="U694" i="8"/>
  <c r="N695" i="8"/>
  <c r="O695" i="8"/>
  <c r="P695" i="8"/>
  <c r="Q695" i="8"/>
  <c r="R695" i="8"/>
  <c r="S695" i="8"/>
  <c r="T695" i="8"/>
  <c r="U695" i="8"/>
  <c r="N696" i="8"/>
  <c r="O696" i="8"/>
  <c r="P696" i="8"/>
  <c r="Q696" i="8"/>
  <c r="R696" i="8"/>
  <c r="S696" i="8"/>
  <c r="T696" i="8"/>
  <c r="U696" i="8"/>
  <c r="N697" i="8"/>
  <c r="O697" i="8"/>
  <c r="P697" i="8"/>
  <c r="Q697" i="8"/>
  <c r="R697" i="8"/>
  <c r="S697" i="8"/>
  <c r="T697" i="8"/>
  <c r="U697" i="8"/>
  <c r="N698" i="8"/>
  <c r="O698" i="8"/>
  <c r="P698" i="8"/>
  <c r="Q698" i="8"/>
  <c r="R698" i="8"/>
  <c r="S698" i="8"/>
  <c r="T698" i="8"/>
  <c r="U698" i="8"/>
  <c r="N699" i="8"/>
  <c r="O699" i="8"/>
  <c r="P699" i="8"/>
  <c r="Q699" i="8"/>
  <c r="R699" i="8"/>
  <c r="S699" i="8"/>
  <c r="T699" i="8"/>
  <c r="U699" i="8"/>
  <c r="N700" i="8"/>
  <c r="O700" i="8"/>
  <c r="P700" i="8"/>
  <c r="Q700" i="8"/>
  <c r="R700" i="8"/>
  <c r="S700" i="8"/>
  <c r="T700" i="8"/>
  <c r="U700" i="8"/>
  <c r="N701" i="8"/>
  <c r="O701" i="8"/>
  <c r="P701" i="8"/>
  <c r="Q701" i="8"/>
  <c r="R701" i="8"/>
  <c r="S701" i="8"/>
  <c r="T701" i="8"/>
  <c r="U701" i="8"/>
  <c r="N702" i="8"/>
  <c r="O702" i="8"/>
  <c r="P702" i="8"/>
  <c r="Q702" i="8"/>
  <c r="R702" i="8"/>
  <c r="S702" i="8"/>
  <c r="T702" i="8"/>
  <c r="U702" i="8"/>
  <c r="N703" i="8"/>
  <c r="O703" i="8"/>
  <c r="P703" i="8"/>
  <c r="Q703" i="8"/>
  <c r="R703" i="8"/>
  <c r="S703" i="8"/>
  <c r="T703" i="8"/>
  <c r="U703" i="8"/>
  <c r="N704" i="8"/>
  <c r="O704" i="8"/>
  <c r="P704" i="8"/>
  <c r="Q704" i="8"/>
  <c r="R704" i="8"/>
  <c r="S704" i="8"/>
  <c r="T704" i="8"/>
  <c r="U704" i="8"/>
  <c r="N705" i="8"/>
  <c r="O705" i="8"/>
  <c r="P705" i="8"/>
  <c r="Q705" i="8"/>
  <c r="R705" i="8"/>
  <c r="S705" i="8"/>
  <c r="T705" i="8"/>
  <c r="U705" i="8"/>
  <c r="N706" i="8"/>
  <c r="O706" i="8"/>
  <c r="P706" i="8"/>
  <c r="Q706" i="8"/>
  <c r="R706" i="8"/>
  <c r="S706" i="8"/>
  <c r="T706" i="8"/>
  <c r="U706" i="8"/>
  <c r="N707" i="8"/>
  <c r="O707" i="8"/>
  <c r="P707" i="8"/>
  <c r="Q707" i="8"/>
  <c r="R707" i="8"/>
  <c r="S707" i="8"/>
  <c r="T707" i="8"/>
  <c r="U707" i="8"/>
  <c r="N708" i="8"/>
  <c r="O708" i="8"/>
  <c r="P708" i="8"/>
  <c r="Q708" i="8"/>
  <c r="R708" i="8"/>
  <c r="S708" i="8"/>
  <c r="T708" i="8"/>
  <c r="U708" i="8"/>
  <c r="N709" i="8"/>
  <c r="O709" i="8"/>
  <c r="P709" i="8"/>
  <c r="Q709" i="8"/>
  <c r="R709" i="8"/>
  <c r="S709" i="8"/>
  <c r="T709" i="8"/>
  <c r="U709" i="8"/>
  <c r="N710" i="8"/>
  <c r="O710" i="8"/>
  <c r="P710" i="8"/>
  <c r="Q710" i="8"/>
  <c r="R710" i="8"/>
  <c r="S710" i="8"/>
  <c r="T710" i="8"/>
  <c r="U710" i="8"/>
  <c r="N711" i="8"/>
  <c r="O711" i="8"/>
  <c r="P711" i="8"/>
  <c r="Q711" i="8"/>
  <c r="R711" i="8"/>
  <c r="S711" i="8"/>
  <c r="T711" i="8"/>
  <c r="U711" i="8"/>
  <c r="N712" i="8"/>
  <c r="O712" i="8"/>
  <c r="P712" i="8"/>
  <c r="Q712" i="8"/>
  <c r="R712" i="8"/>
  <c r="S712" i="8"/>
  <c r="T712" i="8"/>
  <c r="U712" i="8"/>
  <c r="N713" i="8"/>
  <c r="O713" i="8"/>
  <c r="P713" i="8"/>
  <c r="Q713" i="8"/>
  <c r="R713" i="8"/>
  <c r="S713" i="8"/>
  <c r="T713" i="8"/>
  <c r="U713" i="8"/>
  <c r="N714" i="8"/>
  <c r="O714" i="8"/>
  <c r="P714" i="8"/>
  <c r="Q714" i="8"/>
  <c r="R714" i="8"/>
  <c r="S714" i="8"/>
  <c r="T714" i="8"/>
  <c r="U714" i="8"/>
  <c r="N715" i="8"/>
  <c r="O715" i="8"/>
  <c r="P715" i="8"/>
  <c r="Q715" i="8"/>
  <c r="R715" i="8"/>
  <c r="S715" i="8"/>
  <c r="T715" i="8"/>
  <c r="U715" i="8"/>
  <c r="N716" i="8"/>
  <c r="O716" i="8"/>
  <c r="P716" i="8"/>
  <c r="Q716" i="8"/>
  <c r="R716" i="8"/>
  <c r="S716" i="8"/>
  <c r="T716" i="8"/>
  <c r="U716" i="8"/>
  <c r="N717" i="8"/>
  <c r="O717" i="8"/>
  <c r="P717" i="8"/>
  <c r="Q717" i="8"/>
  <c r="R717" i="8"/>
  <c r="S717" i="8"/>
  <c r="T717" i="8"/>
  <c r="U717" i="8"/>
  <c r="N718" i="8"/>
  <c r="O718" i="8"/>
  <c r="P718" i="8"/>
  <c r="Q718" i="8"/>
  <c r="R718" i="8"/>
  <c r="S718" i="8"/>
  <c r="T718" i="8"/>
  <c r="U718" i="8"/>
  <c r="N719" i="8"/>
  <c r="O719" i="8"/>
  <c r="P719" i="8"/>
  <c r="Q719" i="8"/>
  <c r="R719" i="8"/>
  <c r="S719" i="8"/>
  <c r="T719" i="8"/>
  <c r="U719" i="8"/>
  <c r="N720" i="8"/>
  <c r="O720" i="8"/>
  <c r="P720" i="8"/>
  <c r="Q720" i="8"/>
  <c r="R720" i="8"/>
  <c r="S720" i="8"/>
  <c r="T720" i="8"/>
  <c r="U720" i="8"/>
  <c r="N721" i="8"/>
  <c r="O721" i="8"/>
  <c r="P721" i="8"/>
  <c r="Q721" i="8"/>
  <c r="R721" i="8"/>
  <c r="S721" i="8"/>
  <c r="T721" i="8"/>
  <c r="U721" i="8"/>
  <c r="N722" i="8"/>
  <c r="O722" i="8"/>
  <c r="P722" i="8"/>
  <c r="Q722" i="8"/>
  <c r="R722" i="8"/>
  <c r="S722" i="8"/>
  <c r="T722" i="8"/>
  <c r="U722" i="8"/>
  <c r="N723" i="8"/>
  <c r="O723" i="8"/>
  <c r="P723" i="8"/>
  <c r="Q723" i="8"/>
  <c r="R723" i="8"/>
  <c r="S723" i="8"/>
  <c r="T723" i="8"/>
  <c r="U723" i="8"/>
  <c r="N724" i="8"/>
  <c r="O724" i="8"/>
  <c r="P724" i="8"/>
  <c r="Q724" i="8"/>
  <c r="R724" i="8"/>
  <c r="S724" i="8"/>
  <c r="T724" i="8"/>
  <c r="U724" i="8"/>
  <c r="N725" i="8"/>
  <c r="O725" i="8"/>
  <c r="P725" i="8"/>
  <c r="Q725" i="8"/>
  <c r="R725" i="8"/>
  <c r="S725" i="8"/>
  <c r="T725" i="8"/>
  <c r="U725" i="8"/>
  <c r="N726" i="8"/>
  <c r="O726" i="8"/>
  <c r="P726" i="8"/>
  <c r="Q726" i="8"/>
  <c r="R726" i="8"/>
  <c r="S726" i="8"/>
  <c r="T726" i="8"/>
  <c r="U726" i="8"/>
  <c r="N727" i="8"/>
  <c r="O727" i="8"/>
  <c r="P727" i="8"/>
  <c r="Q727" i="8"/>
  <c r="R727" i="8"/>
  <c r="S727" i="8"/>
  <c r="T727" i="8"/>
  <c r="U727" i="8"/>
  <c r="N728" i="8"/>
  <c r="O728" i="8"/>
  <c r="P728" i="8"/>
  <c r="Q728" i="8"/>
  <c r="R728" i="8"/>
  <c r="S728" i="8"/>
  <c r="T728" i="8"/>
  <c r="U728" i="8"/>
  <c r="N729" i="8"/>
  <c r="O729" i="8"/>
  <c r="P729" i="8"/>
  <c r="Q729" i="8"/>
  <c r="R729" i="8"/>
  <c r="S729" i="8"/>
  <c r="T729" i="8"/>
  <c r="U729" i="8"/>
  <c r="N730" i="8"/>
  <c r="O730" i="8"/>
  <c r="P730" i="8"/>
  <c r="Q730" i="8"/>
  <c r="R730" i="8"/>
  <c r="S730" i="8"/>
  <c r="T730" i="8"/>
  <c r="U730" i="8"/>
  <c r="N731" i="8"/>
  <c r="O731" i="8"/>
  <c r="P731" i="8"/>
  <c r="Q731" i="8"/>
  <c r="R731" i="8"/>
  <c r="S731" i="8"/>
  <c r="T731" i="8"/>
  <c r="U731" i="8"/>
  <c r="N732" i="8"/>
  <c r="O732" i="8"/>
  <c r="P732" i="8"/>
  <c r="Q732" i="8"/>
  <c r="R732" i="8"/>
  <c r="S732" i="8"/>
  <c r="T732" i="8"/>
  <c r="U732" i="8"/>
  <c r="N733" i="8"/>
  <c r="O733" i="8"/>
  <c r="P733" i="8"/>
  <c r="Q733" i="8"/>
  <c r="R733" i="8"/>
  <c r="S733" i="8"/>
  <c r="T733" i="8"/>
  <c r="U733" i="8"/>
  <c r="N734" i="8"/>
  <c r="O734" i="8"/>
  <c r="P734" i="8"/>
  <c r="Q734" i="8"/>
  <c r="R734" i="8"/>
  <c r="S734" i="8"/>
  <c r="T734" i="8"/>
  <c r="U734" i="8"/>
  <c r="N735" i="8"/>
  <c r="O735" i="8"/>
  <c r="P735" i="8"/>
  <c r="Q735" i="8"/>
  <c r="R735" i="8"/>
  <c r="S735" i="8"/>
  <c r="T735" i="8"/>
  <c r="U735" i="8"/>
  <c r="N736" i="8"/>
  <c r="O736" i="8"/>
  <c r="P736" i="8"/>
  <c r="Q736" i="8"/>
  <c r="R736" i="8"/>
  <c r="S736" i="8"/>
  <c r="T736" i="8"/>
  <c r="U736" i="8"/>
  <c r="N737" i="8"/>
  <c r="O737" i="8"/>
  <c r="P737" i="8"/>
  <c r="Q737" i="8"/>
  <c r="R737" i="8"/>
  <c r="S737" i="8"/>
  <c r="T737" i="8"/>
  <c r="U737" i="8"/>
  <c r="N738" i="8"/>
  <c r="O738" i="8"/>
  <c r="P738" i="8"/>
  <c r="Q738" i="8"/>
  <c r="R738" i="8"/>
  <c r="S738" i="8"/>
  <c r="T738" i="8"/>
  <c r="U738" i="8"/>
  <c r="N739" i="8"/>
  <c r="O739" i="8"/>
  <c r="P739" i="8"/>
  <c r="Q739" i="8"/>
  <c r="R739" i="8"/>
  <c r="S739" i="8"/>
  <c r="T739" i="8"/>
  <c r="U739" i="8"/>
  <c r="N740" i="8"/>
  <c r="O740" i="8"/>
  <c r="P740" i="8"/>
  <c r="Q740" i="8"/>
  <c r="R740" i="8"/>
  <c r="S740" i="8"/>
  <c r="T740" i="8"/>
  <c r="U740" i="8"/>
  <c r="N741" i="8"/>
  <c r="O741" i="8"/>
  <c r="P741" i="8"/>
  <c r="Q741" i="8"/>
  <c r="R741" i="8"/>
  <c r="S741" i="8"/>
  <c r="T741" i="8"/>
  <c r="U741" i="8"/>
  <c r="N742" i="8"/>
  <c r="O742" i="8"/>
  <c r="P742" i="8"/>
  <c r="Q742" i="8"/>
  <c r="R742" i="8"/>
  <c r="S742" i="8"/>
  <c r="T742" i="8"/>
  <c r="U742" i="8"/>
  <c r="N743" i="8"/>
  <c r="O743" i="8"/>
  <c r="P743" i="8"/>
  <c r="Q743" i="8"/>
  <c r="R743" i="8"/>
  <c r="S743" i="8"/>
  <c r="T743" i="8"/>
  <c r="U743" i="8"/>
  <c r="N744" i="8"/>
  <c r="O744" i="8"/>
  <c r="P744" i="8"/>
  <c r="Q744" i="8"/>
  <c r="R744" i="8"/>
  <c r="S744" i="8"/>
  <c r="T744" i="8"/>
  <c r="U744" i="8"/>
  <c r="N745" i="8"/>
  <c r="O745" i="8"/>
  <c r="P745" i="8"/>
  <c r="Q745" i="8"/>
  <c r="R745" i="8"/>
  <c r="S745" i="8"/>
  <c r="T745" i="8"/>
  <c r="U745" i="8"/>
  <c r="N746" i="8"/>
  <c r="O746" i="8"/>
  <c r="P746" i="8"/>
  <c r="Q746" i="8"/>
  <c r="R746" i="8"/>
  <c r="S746" i="8"/>
  <c r="T746" i="8"/>
  <c r="U746" i="8"/>
  <c r="N747" i="8"/>
  <c r="O747" i="8"/>
  <c r="P747" i="8"/>
  <c r="Q747" i="8"/>
  <c r="R747" i="8"/>
  <c r="S747" i="8"/>
  <c r="T747" i="8"/>
  <c r="U747" i="8"/>
  <c r="N748" i="8"/>
  <c r="O748" i="8"/>
  <c r="P748" i="8"/>
  <c r="Q748" i="8"/>
  <c r="R748" i="8"/>
  <c r="S748" i="8"/>
  <c r="T748" i="8"/>
  <c r="U748" i="8"/>
  <c r="N749" i="8"/>
  <c r="O749" i="8"/>
  <c r="P749" i="8"/>
  <c r="Q749" i="8"/>
  <c r="R749" i="8"/>
  <c r="S749" i="8"/>
  <c r="T749" i="8"/>
  <c r="U749" i="8"/>
  <c r="N750" i="8"/>
  <c r="O750" i="8"/>
  <c r="P750" i="8"/>
  <c r="Q750" i="8"/>
  <c r="R750" i="8"/>
  <c r="S750" i="8"/>
  <c r="T750" i="8"/>
  <c r="U750" i="8"/>
  <c r="N751" i="8"/>
  <c r="O751" i="8"/>
  <c r="P751" i="8"/>
  <c r="Q751" i="8"/>
  <c r="R751" i="8"/>
  <c r="S751" i="8"/>
  <c r="T751" i="8"/>
  <c r="U751" i="8"/>
  <c r="N752" i="8"/>
  <c r="O752" i="8"/>
  <c r="P752" i="8"/>
  <c r="Q752" i="8"/>
  <c r="R752" i="8"/>
  <c r="S752" i="8"/>
  <c r="T752" i="8"/>
  <c r="U752" i="8"/>
  <c r="N753" i="8"/>
  <c r="O753" i="8"/>
  <c r="P753" i="8"/>
  <c r="Q753" i="8"/>
  <c r="R753" i="8"/>
  <c r="S753" i="8"/>
  <c r="T753" i="8"/>
  <c r="U753" i="8"/>
  <c r="O754" i="8"/>
  <c r="P754" i="8"/>
  <c r="Q754" i="8"/>
  <c r="R754" i="8"/>
  <c r="S754" i="8"/>
  <c r="T754" i="8"/>
  <c r="U754" i="8"/>
  <c r="N140" i="8"/>
  <c r="O140" i="8"/>
  <c r="P140" i="8"/>
  <c r="Q140" i="8"/>
  <c r="R140" i="8"/>
  <c r="S140" i="8"/>
  <c r="T140" i="8"/>
  <c r="U140" i="8"/>
  <c r="N141" i="8"/>
  <c r="O141" i="8"/>
  <c r="P141" i="8"/>
  <c r="Q141" i="8"/>
  <c r="R141" i="8"/>
  <c r="S141" i="8"/>
  <c r="T141" i="8"/>
  <c r="U141" i="8"/>
  <c r="N142" i="8"/>
  <c r="O142" i="8"/>
  <c r="P142" i="8"/>
  <c r="Q142" i="8"/>
  <c r="R142" i="8"/>
  <c r="S142" i="8"/>
  <c r="T142" i="8"/>
  <c r="U142" i="8"/>
  <c r="N143" i="8"/>
  <c r="O143" i="8"/>
  <c r="P143" i="8"/>
  <c r="Q143" i="8"/>
  <c r="R143" i="8"/>
  <c r="S143" i="8"/>
  <c r="T143" i="8"/>
  <c r="U143" i="8"/>
  <c r="N144" i="8"/>
  <c r="O144" i="8"/>
  <c r="P144" i="8"/>
  <c r="Q144" i="8"/>
  <c r="R144" i="8"/>
  <c r="S144" i="8"/>
  <c r="T144" i="8"/>
  <c r="U144" i="8"/>
  <c r="N145" i="8"/>
  <c r="O145" i="8"/>
  <c r="P145" i="8"/>
  <c r="Q145" i="8"/>
  <c r="R145" i="8"/>
  <c r="S145" i="8"/>
  <c r="T145" i="8"/>
  <c r="U145" i="8"/>
  <c r="N146" i="8"/>
  <c r="O146" i="8"/>
  <c r="P146" i="8"/>
  <c r="Q146" i="8"/>
  <c r="R146" i="8"/>
  <c r="S146" i="8"/>
  <c r="T146" i="8"/>
  <c r="U146" i="8"/>
  <c r="N147" i="8"/>
  <c r="O147" i="8"/>
  <c r="P147" i="8"/>
  <c r="Q147" i="8"/>
  <c r="R147" i="8"/>
  <c r="S147" i="8"/>
  <c r="T147" i="8"/>
  <c r="U147" i="8"/>
  <c r="N148" i="8"/>
  <c r="O148" i="8"/>
  <c r="P148" i="8"/>
  <c r="Q148" i="8"/>
  <c r="R148" i="8"/>
  <c r="S148" i="8"/>
  <c r="T148" i="8"/>
  <c r="U148" i="8"/>
  <c r="N149" i="8"/>
  <c r="O149" i="8"/>
  <c r="P149" i="8"/>
  <c r="Q149" i="8"/>
  <c r="R149" i="8"/>
  <c r="S149" i="8"/>
  <c r="T149" i="8"/>
  <c r="U149" i="8"/>
  <c r="N150" i="8"/>
  <c r="O150" i="8"/>
  <c r="P150" i="8"/>
  <c r="Q150" i="8"/>
  <c r="R150" i="8"/>
  <c r="S150" i="8"/>
  <c r="T150" i="8"/>
  <c r="U150" i="8"/>
  <c r="N151" i="8"/>
  <c r="O151" i="8"/>
  <c r="P151" i="8"/>
  <c r="Q151" i="8"/>
  <c r="R151" i="8"/>
  <c r="S151" i="8"/>
  <c r="T151" i="8"/>
  <c r="U151" i="8"/>
  <c r="N152" i="8"/>
  <c r="O152" i="8"/>
  <c r="P152" i="8"/>
  <c r="Q152" i="8"/>
  <c r="R152" i="8"/>
  <c r="S152" i="8"/>
  <c r="T152" i="8"/>
  <c r="U152" i="8"/>
  <c r="N153" i="8"/>
  <c r="O153" i="8"/>
  <c r="P153" i="8"/>
  <c r="Q153" i="8"/>
  <c r="R153" i="8"/>
  <c r="S153" i="8"/>
  <c r="T153" i="8"/>
  <c r="U153" i="8"/>
  <c r="N154" i="8"/>
  <c r="O154" i="8"/>
  <c r="P154" i="8"/>
  <c r="Q154" i="8"/>
  <c r="R154" i="8"/>
  <c r="S154" i="8"/>
  <c r="T154" i="8"/>
  <c r="U154" i="8"/>
  <c r="N155" i="8"/>
  <c r="O155" i="8"/>
  <c r="P155" i="8"/>
  <c r="Q155" i="8"/>
  <c r="R155" i="8"/>
  <c r="S155" i="8"/>
  <c r="T155" i="8"/>
  <c r="U155" i="8"/>
  <c r="N156" i="8"/>
  <c r="O156" i="8"/>
  <c r="P156" i="8"/>
  <c r="Q156" i="8"/>
  <c r="R156" i="8"/>
  <c r="S156" i="8"/>
  <c r="T156" i="8"/>
  <c r="U156" i="8"/>
  <c r="N157" i="8"/>
  <c r="O157" i="8"/>
  <c r="P157" i="8"/>
  <c r="Q157" i="8"/>
  <c r="R157" i="8"/>
  <c r="S157" i="8"/>
  <c r="T157" i="8"/>
  <c r="U157" i="8"/>
  <c r="N158" i="8"/>
  <c r="O158" i="8"/>
  <c r="P158" i="8"/>
  <c r="Q158" i="8"/>
  <c r="R158" i="8"/>
  <c r="S158" i="8"/>
  <c r="T158" i="8"/>
  <c r="U158" i="8"/>
  <c r="N159" i="8"/>
  <c r="O159" i="8"/>
  <c r="P159" i="8"/>
  <c r="Q159" i="8"/>
  <c r="R159" i="8"/>
  <c r="S159" i="8"/>
  <c r="T159" i="8"/>
  <c r="U159" i="8"/>
  <c r="N160" i="8"/>
  <c r="O160" i="8"/>
  <c r="P160" i="8"/>
  <c r="Q160" i="8"/>
  <c r="R160" i="8"/>
  <c r="S160" i="8"/>
  <c r="T160" i="8"/>
  <c r="U160" i="8"/>
  <c r="N161" i="8"/>
  <c r="O161" i="8"/>
  <c r="P161" i="8"/>
  <c r="Q161" i="8"/>
  <c r="R161" i="8"/>
  <c r="S161" i="8"/>
  <c r="T161" i="8"/>
  <c r="U161" i="8"/>
  <c r="N162" i="8"/>
  <c r="O162" i="8"/>
  <c r="P162" i="8"/>
  <c r="Q162" i="8"/>
  <c r="R162" i="8"/>
  <c r="S162" i="8"/>
  <c r="T162" i="8"/>
  <c r="U162" i="8"/>
  <c r="N163" i="8"/>
  <c r="O163" i="8"/>
  <c r="P163" i="8"/>
  <c r="Q163" i="8"/>
  <c r="R163" i="8"/>
  <c r="S163" i="8"/>
  <c r="T163" i="8"/>
  <c r="U163" i="8"/>
  <c r="N164" i="8"/>
  <c r="O164" i="8"/>
  <c r="P164" i="8"/>
  <c r="Q164" i="8"/>
  <c r="R164" i="8"/>
  <c r="S164" i="8"/>
  <c r="T164" i="8"/>
  <c r="U164" i="8"/>
  <c r="N165" i="8"/>
  <c r="O165" i="8"/>
  <c r="P165" i="8"/>
  <c r="Q165" i="8"/>
  <c r="R165" i="8"/>
  <c r="S165" i="8"/>
  <c r="T165" i="8"/>
  <c r="U165" i="8"/>
  <c r="N166" i="8"/>
  <c r="O166" i="8"/>
  <c r="P166" i="8"/>
  <c r="Q166" i="8"/>
  <c r="R166" i="8"/>
  <c r="S166" i="8"/>
  <c r="T166" i="8"/>
  <c r="U166" i="8"/>
  <c r="N167" i="8"/>
  <c r="O167" i="8"/>
  <c r="P167" i="8"/>
  <c r="Q167" i="8"/>
  <c r="R167" i="8"/>
  <c r="S167" i="8"/>
  <c r="T167" i="8"/>
  <c r="U167" i="8"/>
  <c r="N168" i="8"/>
  <c r="O168" i="8"/>
  <c r="P168" i="8"/>
  <c r="Q168" i="8"/>
  <c r="R168" i="8"/>
  <c r="S168" i="8"/>
  <c r="T168" i="8"/>
  <c r="U168" i="8"/>
  <c r="N169" i="8"/>
  <c r="O169" i="8"/>
  <c r="P169" i="8"/>
  <c r="Q169" i="8"/>
  <c r="R169" i="8"/>
  <c r="S169" i="8"/>
  <c r="T169" i="8"/>
  <c r="U169" i="8"/>
  <c r="N170" i="8"/>
  <c r="O170" i="8"/>
  <c r="P170" i="8"/>
  <c r="Q170" i="8"/>
  <c r="R170" i="8"/>
  <c r="S170" i="8"/>
  <c r="T170" i="8"/>
  <c r="U170" i="8"/>
  <c r="N171" i="8"/>
  <c r="O171" i="8"/>
  <c r="P171" i="8"/>
  <c r="Q171" i="8"/>
  <c r="R171" i="8"/>
  <c r="S171" i="8"/>
  <c r="T171" i="8"/>
  <c r="U171" i="8"/>
  <c r="N172" i="8"/>
  <c r="O172" i="8"/>
  <c r="P172" i="8"/>
  <c r="Q172" i="8"/>
  <c r="R172" i="8"/>
  <c r="S172" i="8"/>
  <c r="T172" i="8"/>
  <c r="U172" i="8"/>
  <c r="N173" i="8"/>
  <c r="O173" i="8"/>
  <c r="P173" i="8"/>
  <c r="Q173" i="8"/>
  <c r="R173" i="8"/>
  <c r="S173" i="8"/>
  <c r="T173" i="8"/>
  <c r="U173" i="8"/>
  <c r="N174" i="8"/>
  <c r="O174" i="8"/>
  <c r="P174" i="8"/>
  <c r="Q174" i="8"/>
  <c r="R174" i="8"/>
  <c r="S174" i="8"/>
  <c r="T174" i="8"/>
  <c r="U174" i="8"/>
  <c r="N175" i="8"/>
  <c r="O175" i="8"/>
  <c r="P175" i="8"/>
  <c r="Q175" i="8"/>
  <c r="R175" i="8"/>
  <c r="S175" i="8"/>
  <c r="T175" i="8"/>
  <c r="U175" i="8"/>
  <c r="N176" i="8"/>
  <c r="O176" i="8"/>
  <c r="P176" i="8"/>
  <c r="Q176" i="8"/>
  <c r="R176" i="8"/>
  <c r="S176" i="8"/>
  <c r="T176" i="8"/>
  <c r="U176" i="8"/>
  <c r="N177" i="8"/>
  <c r="O177" i="8"/>
  <c r="P177" i="8"/>
  <c r="Q177" i="8"/>
  <c r="R177" i="8"/>
  <c r="S177" i="8"/>
  <c r="T177" i="8"/>
  <c r="U177" i="8"/>
  <c r="N178" i="8"/>
  <c r="O178" i="8"/>
  <c r="P178" i="8"/>
  <c r="Q178" i="8"/>
  <c r="R178" i="8"/>
  <c r="S178" i="8"/>
  <c r="T178" i="8"/>
  <c r="U178" i="8"/>
  <c r="N179" i="8"/>
  <c r="O179" i="8"/>
  <c r="P179" i="8"/>
  <c r="Q179" i="8"/>
  <c r="R179" i="8"/>
  <c r="S179" i="8"/>
  <c r="T179" i="8"/>
  <c r="U179" i="8"/>
  <c r="N180" i="8"/>
  <c r="O180" i="8"/>
  <c r="P180" i="8"/>
  <c r="Q180" i="8"/>
  <c r="R180" i="8"/>
  <c r="S180" i="8"/>
  <c r="T180" i="8"/>
  <c r="U180" i="8"/>
  <c r="N181" i="8"/>
  <c r="O181" i="8"/>
  <c r="P181" i="8"/>
  <c r="Q181" i="8"/>
  <c r="R181" i="8"/>
  <c r="S181" i="8"/>
  <c r="T181" i="8"/>
  <c r="U181" i="8"/>
  <c r="N182" i="8"/>
  <c r="O182" i="8"/>
  <c r="P182" i="8"/>
  <c r="Q182" i="8"/>
  <c r="R182" i="8"/>
  <c r="S182" i="8"/>
  <c r="T182" i="8"/>
  <c r="U182" i="8"/>
  <c r="N183" i="8"/>
  <c r="O183" i="8"/>
  <c r="P183" i="8"/>
  <c r="Q183" i="8"/>
  <c r="R183" i="8"/>
  <c r="S183" i="8"/>
  <c r="T183" i="8"/>
  <c r="U183" i="8"/>
  <c r="N184" i="8"/>
  <c r="O184" i="8"/>
  <c r="P184" i="8"/>
  <c r="Q184" i="8"/>
  <c r="R184" i="8"/>
  <c r="S184" i="8"/>
  <c r="T184" i="8"/>
  <c r="U184" i="8"/>
  <c r="N185" i="8"/>
  <c r="O185" i="8"/>
  <c r="P185" i="8"/>
  <c r="Q185" i="8"/>
  <c r="R185" i="8"/>
  <c r="S185" i="8"/>
  <c r="T185" i="8"/>
  <c r="U185" i="8"/>
  <c r="N186" i="8"/>
  <c r="O186" i="8"/>
  <c r="P186" i="8"/>
  <c r="Q186" i="8"/>
  <c r="R186" i="8"/>
  <c r="S186" i="8"/>
  <c r="T186" i="8"/>
  <c r="U186" i="8"/>
  <c r="N187" i="8"/>
  <c r="O187" i="8"/>
  <c r="P187" i="8"/>
  <c r="Q187" i="8"/>
  <c r="R187" i="8"/>
  <c r="S187" i="8"/>
  <c r="T187" i="8"/>
  <c r="U187" i="8"/>
  <c r="N188" i="8"/>
  <c r="O188" i="8"/>
  <c r="P188" i="8"/>
  <c r="Q188" i="8"/>
  <c r="R188" i="8"/>
  <c r="S188" i="8"/>
  <c r="T188" i="8"/>
  <c r="U188" i="8"/>
  <c r="N189" i="8"/>
  <c r="O189" i="8"/>
  <c r="P189" i="8"/>
  <c r="Q189" i="8"/>
  <c r="R189" i="8"/>
  <c r="S189" i="8"/>
  <c r="T189" i="8"/>
  <c r="U189" i="8"/>
  <c r="N190" i="8"/>
  <c r="O190" i="8"/>
  <c r="P190" i="8"/>
  <c r="Q190" i="8"/>
  <c r="R190" i="8"/>
  <c r="S190" i="8"/>
  <c r="T190" i="8"/>
  <c r="U190" i="8"/>
  <c r="N191" i="8"/>
  <c r="O191" i="8"/>
  <c r="P191" i="8"/>
  <c r="Q191" i="8"/>
  <c r="R191" i="8"/>
  <c r="S191" i="8"/>
  <c r="T191" i="8"/>
  <c r="U191" i="8"/>
  <c r="N192" i="8"/>
  <c r="O192" i="8"/>
  <c r="P192" i="8"/>
  <c r="Q192" i="8"/>
  <c r="R192" i="8"/>
  <c r="S192" i="8"/>
  <c r="T192" i="8"/>
  <c r="U192" i="8"/>
  <c r="N193" i="8"/>
  <c r="O193" i="8"/>
  <c r="P193" i="8"/>
  <c r="Q193" i="8"/>
  <c r="R193" i="8"/>
  <c r="S193" i="8"/>
  <c r="T193" i="8"/>
  <c r="U193" i="8"/>
  <c r="N194" i="8"/>
  <c r="O194" i="8"/>
  <c r="P194" i="8"/>
  <c r="Q194" i="8"/>
  <c r="R194" i="8"/>
  <c r="S194" i="8"/>
  <c r="T194" i="8"/>
  <c r="U194" i="8"/>
  <c r="N195" i="8"/>
  <c r="O195" i="8"/>
  <c r="P195" i="8"/>
  <c r="Q195" i="8"/>
  <c r="R195" i="8"/>
  <c r="S195" i="8"/>
  <c r="T195" i="8"/>
  <c r="U195" i="8"/>
  <c r="N196" i="8"/>
  <c r="O196" i="8"/>
  <c r="P196" i="8"/>
  <c r="Q196" i="8"/>
  <c r="R196" i="8"/>
  <c r="S196" i="8"/>
  <c r="T196" i="8"/>
  <c r="U196" i="8"/>
  <c r="N197" i="8"/>
  <c r="O197" i="8"/>
  <c r="P197" i="8"/>
  <c r="Q197" i="8"/>
  <c r="R197" i="8"/>
  <c r="S197" i="8"/>
  <c r="T197" i="8"/>
  <c r="U197" i="8"/>
  <c r="N198" i="8"/>
  <c r="O198" i="8"/>
  <c r="P198" i="8"/>
  <c r="Q198" i="8"/>
  <c r="R198" i="8"/>
  <c r="S198" i="8"/>
  <c r="T198" i="8"/>
  <c r="U198" i="8"/>
  <c r="N199" i="8"/>
  <c r="O199" i="8"/>
  <c r="P199" i="8"/>
  <c r="Q199" i="8"/>
  <c r="R199" i="8"/>
  <c r="S199" i="8"/>
  <c r="T199" i="8"/>
  <c r="U199" i="8"/>
  <c r="N200" i="8"/>
  <c r="O200" i="8"/>
  <c r="P200" i="8"/>
  <c r="Q200" i="8"/>
  <c r="R200" i="8"/>
  <c r="S200" i="8"/>
  <c r="T200" i="8"/>
  <c r="U200" i="8"/>
  <c r="N201" i="8"/>
  <c r="O201" i="8"/>
  <c r="P201" i="8"/>
  <c r="Q201" i="8"/>
  <c r="R201" i="8"/>
  <c r="S201" i="8"/>
  <c r="T201" i="8"/>
  <c r="U201" i="8"/>
  <c r="N202" i="8"/>
  <c r="O202" i="8"/>
  <c r="P202" i="8"/>
  <c r="Q202" i="8"/>
  <c r="R202" i="8"/>
  <c r="S202" i="8"/>
  <c r="T202" i="8"/>
  <c r="U202" i="8"/>
  <c r="N203" i="8"/>
  <c r="O203" i="8"/>
  <c r="P203" i="8"/>
  <c r="Q203" i="8"/>
  <c r="R203" i="8"/>
  <c r="S203" i="8"/>
  <c r="T203" i="8"/>
  <c r="U203" i="8"/>
  <c r="N204" i="8"/>
  <c r="O204" i="8"/>
  <c r="P204" i="8"/>
  <c r="Q204" i="8"/>
  <c r="R204" i="8"/>
  <c r="S204" i="8"/>
  <c r="T204" i="8"/>
  <c r="U204" i="8"/>
  <c r="N205" i="8"/>
  <c r="O205" i="8"/>
  <c r="P205" i="8"/>
  <c r="Q205" i="8"/>
  <c r="R205" i="8"/>
  <c r="S205" i="8"/>
  <c r="T205" i="8"/>
  <c r="U205" i="8"/>
  <c r="N206" i="8"/>
  <c r="O206" i="8"/>
  <c r="P206" i="8"/>
  <c r="Q206" i="8"/>
  <c r="R206" i="8"/>
  <c r="S206" i="8"/>
  <c r="T206" i="8"/>
  <c r="U206" i="8"/>
  <c r="N207" i="8"/>
  <c r="O207" i="8"/>
  <c r="P207" i="8"/>
  <c r="Q207" i="8"/>
  <c r="R207" i="8"/>
  <c r="S207" i="8"/>
  <c r="T207" i="8"/>
  <c r="U207" i="8"/>
  <c r="N208" i="8"/>
  <c r="O208" i="8"/>
  <c r="P208" i="8"/>
  <c r="Q208" i="8"/>
  <c r="R208" i="8"/>
  <c r="S208" i="8"/>
  <c r="T208" i="8"/>
  <c r="U208" i="8"/>
  <c r="N209" i="8"/>
  <c r="O209" i="8"/>
  <c r="P209" i="8"/>
  <c r="Q209" i="8"/>
  <c r="R209" i="8"/>
  <c r="S209" i="8"/>
  <c r="T209" i="8"/>
  <c r="U209" i="8"/>
  <c r="N210" i="8"/>
  <c r="O210" i="8"/>
  <c r="P210" i="8"/>
  <c r="Q210" i="8"/>
  <c r="R210" i="8"/>
  <c r="S210" i="8"/>
  <c r="T210" i="8"/>
  <c r="U210" i="8"/>
  <c r="N211" i="8"/>
  <c r="O211" i="8"/>
  <c r="P211" i="8"/>
  <c r="Q211" i="8"/>
  <c r="R211" i="8"/>
  <c r="S211" i="8"/>
  <c r="T211" i="8"/>
  <c r="U211" i="8"/>
  <c r="N212" i="8"/>
  <c r="O212" i="8"/>
  <c r="P212" i="8"/>
  <c r="Q212" i="8"/>
  <c r="R212" i="8"/>
  <c r="S212" i="8"/>
  <c r="T212" i="8"/>
  <c r="U212" i="8"/>
  <c r="N213" i="8"/>
  <c r="O213" i="8"/>
  <c r="P213" i="8"/>
  <c r="Q213" i="8"/>
  <c r="R213" i="8"/>
  <c r="S213" i="8"/>
  <c r="T213" i="8"/>
  <c r="U213" i="8"/>
  <c r="N214" i="8"/>
  <c r="O214" i="8"/>
  <c r="P214" i="8"/>
  <c r="Q214" i="8"/>
  <c r="R214" i="8"/>
  <c r="S214" i="8"/>
  <c r="T214" i="8"/>
  <c r="U214" i="8"/>
  <c r="N215" i="8"/>
  <c r="O215" i="8"/>
  <c r="P215" i="8"/>
  <c r="Q215" i="8"/>
  <c r="R215" i="8"/>
  <c r="S215" i="8"/>
  <c r="T215" i="8"/>
  <c r="U215" i="8"/>
  <c r="N216" i="8"/>
  <c r="O216" i="8"/>
  <c r="P216" i="8"/>
  <c r="Q216" i="8"/>
  <c r="R216" i="8"/>
  <c r="S216" i="8"/>
  <c r="T216" i="8"/>
  <c r="U216" i="8"/>
  <c r="N217" i="8"/>
  <c r="O217" i="8"/>
  <c r="P217" i="8"/>
  <c r="Q217" i="8"/>
  <c r="R217" i="8"/>
  <c r="S217" i="8"/>
  <c r="T217" i="8"/>
  <c r="U217" i="8"/>
  <c r="N218" i="8"/>
  <c r="O218" i="8"/>
  <c r="P218" i="8"/>
  <c r="Q218" i="8"/>
  <c r="R218" i="8"/>
  <c r="S218" i="8"/>
  <c r="T218" i="8"/>
  <c r="U218" i="8"/>
  <c r="N219" i="8"/>
  <c r="O219" i="8"/>
  <c r="P219" i="8"/>
  <c r="Q219" i="8"/>
  <c r="R219" i="8"/>
  <c r="S219" i="8"/>
  <c r="T219" i="8"/>
  <c r="U219" i="8"/>
  <c r="N220" i="8"/>
  <c r="O220" i="8"/>
  <c r="P220" i="8"/>
  <c r="Q220" i="8"/>
  <c r="R220" i="8"/>
  <c r="S220" i="8"/>
  <c r="T220" i="8"/>
  <c r="U220" i="8"/>
  <c r="N221" i="8"/>
  <c r="O221" i="8"/>
  <c r="P221" i="8"/>
  <c r="Q221" i="8"/>
  <c r="R221" i="8"/>
  <c r="S221" i="8"/>
  <c r="T221" i="8"/>
  <c r="U221" i="8"/>
  <c r="N222" i="8"/>
  <c r="O222" i="8"/>
  <c r="P222" i="8"/>
  <c r="Q222" i="8"/>
  <c r="R222" i="8"/>
  <c r="S222" i="8"/>
  <c r="T222" i="8"/>
  <c r="U222" i="8"/>
  <c r="N223" i="8"/>
  <c r="O223" i="8"/>
  <c r="P223" i="8"/>
  <c r="Q223" i="8"/>
  <c r="R223" i="8"/>
  <c r="S223" i="8"/>
  <c r="T223" i="8"/>
  <c r="U223" i="8"/>
  <c r="N224" i="8"/>
  <c r="O224" i="8"/>
  <c r="P224" i="8"/>
  <c r="Q224" i="8"/>
  <c r="R224" i="8"/>
  <c r="S224" i="8"/>
  <c r="T224" i="8"/>
  <c r="U224" i="8"/>
  <c r="N225" i="8"/>
  <c r="O225" i="8"/>
  <c r="P225" i="8"/>
  <c r="Q225" i="8"/>
  <c r="R225" i="8"/>
  <c r="S225" i="8"/>
  <c r="T225" i="8"/>
  <c r="U225" i="8"/>
  <c r="N226" i="8"/>
  <c r="O226" i="8"/>
  <c r="P226" i="8"/>
  <c r="Q226" i="8"/>
  <c r="R226" i="8"/>
  <c r="S226" i="8"/>
  <c r="T226" i="8"/>
  <c r="U226" i="8"/>
  <c r="N227" i="8"/>
  <c r="O227" i="8"/>
  <c r="P227" i="8"/>
  <c r="Q227" i="8"/>
  <c r="R227" i="8"/>
  <c r="S227" i="8"/>
  <c r="T227" i="8"/>
  <c r="U227" i="8"/>
  <c r="N228" i="8"/>
  <c r="O228" i="8"/>
  <c r="P228" i="8"/>
  <c r="Q228" i="8"/>
  <c r="R228" i="8"/>
  <c r="S228" i="8"/>
  <c r="T228" i="8"/>
  <c r="U228" i="8"/>
  <c r="N229" i="8"/>
  <c r="O229" i="8"/>
  <c r="P229" i="8"/>
  <c r="Q229" i="8"/>
  <c r="R229" i="8"/>
  <c r="S229" i="8"/>
  <c r="T229" i="8"/>
  <c r="U229" i="8"/>
  <c r="N230" i="8"/>
  <c r="O230" i="8"/>
  <c r="P230" i="8"/>
  <c r="Q230" i="8"/>
  <c r="R230" i="8"/>
  <c r="S230" i="8"/>
  <c r="T230" i="8"/>
  <c r="U230" i="8"/>
  <c r="N231" i="8"/>
  <c r="O231" i="8"/>
  <c r="P231" i="8"/>
  <c r="Q231" i="8"/>
  <c r="R231" i="8"/>
  <c r="S231" i="8"/>
  <c r="T231" i="8"/>
  <c r="U231" i="8"/>
  <c r="N232" i="8"/>
  <c r="O232" i="8"/>
  <c r="P232" i="8"/>
  <c r="Q232" i="8"/>
  <c r="R232" i="8"/>
  <c r="S232" i="8"/>
  <c r="T232" i="8"/>
  <c r="U232" i="8"/>
  <c r="N233" i="8"/>
  <c r="O233" i="8"/>
  <c r="P233" i="8"/>
  <c r="Q233" i="8"/>
  <c r="R233" i="8"/>
  <c r="S233" i="8"/>
  <c r="T233" i="8"/>
  <c r="U233" i="8"/>
  <c r="N234" i="8"/>
  <c r="O234" i="8"/>
  <c r="P234" i="8"/>
  <c r="Q234" i="8"/>
  <c r="R234" i="8"/>
  <c r="S234" i="8"/>
  <c r="T234" i="8"/>
  <c r="U234" i="8"/>
  <c r="N235" i="8"/>
  <c r="O235" i="8"/>
  <c r="P235" i="8"/>
  <c r="Q235" i="8"/>
  <c r="R235" i="8"/>
  <c r="S235" i="8"/>
  <c r="T235" i="8"/>
  <c r="U235" i="8"/>
  <c r="N236" i="8"/>
  <c r="O236" i="8"/>
  <c r="P236" i="8"/>
  <c r="Q236" i="8"/>
  <c r="R236" i="8"/>
  <c r="S236" i="8"/>
  <c r="T236" i="8"/>
  <c r="U236" i="8"/>
  <c r="N237" i="8"/>
  <c r="O237" i="8"/>
  <c r="P237" i="8"/>
  <c r="Q237" i="8"/>
  <c r="R237" i="8"/>
  <c r="S237" i="8"/>
  <c r="T237" i="8"/>
  <c r="U237" i="8"/>
  <c r="N238" i="8"/>
  <c r="O238" i="8"/>
  <c r="P238" i="8"/>
  <c r="Q238" i="8"/>
  <c r="R238" i="8"/>
  <c r="S238" i="8"/>
  <c r="T238" i="8"/>
  <c r="U238" i="8"/>
  <c r="N239" i="8"/>
  <c r="O239" i="8"/>
  <c r="P239" i="8"/>
  <c r="Q239" i="8"/>
  <c r="R239" i="8"/>
  <c r="S239" i="8"/>
  <c r="T239" i="8"/>
  <c r="U239" i="8"/>
  <c r="N240" i="8"/>
  <c r="O240" i="8"/>
  <c r="P240" i="8"/>
  <c r="Q240" i="8"/>
  <c r="R240" i="8"/>
  <c r="S240" i="8"/>
  <c r="T240" i="8"/>
  <c r="U240" i="8"/>
  <c r="N241" i="8"/>
  <c r="O241" i="8"/>
  <c r="P241" i="8"/>
  <c r="Q241" i="8"/>
  <c r="R241" i="8"/>
  <c r="S241" i="8"/>
  <c r="T241" i="8"/>
  <c r="U241" i="8"/>
  <c r="N242" i="8"/>
  <c r="O242" i="8"/>
  <c r="P242" i="8"/>
  <c r="Q242" i="8"/>
  <c r="R242" i="8"/>
  <c r="S242" i="8"/>
  <c r="T242" i="8"/>
  <c r="U242" i="8"/>
  <c r="N243" i="8"/>
  <c r="O243" i="8"/>
  <c r="P243" i="8"/>
  <c r="Q243" i="8"/>
  <c r="R243" i="8"/>
  <c r="S243" i="8"/>
  <c r="T243" i="8"/>
  <c r="U243" i="8"/>
  <c r="N244" i="8"/>
  <c r="O244" i="8"/>
  <c r="P244" i="8"/>
  <c r="Q244" i="8"/>
  <c r="R244" i="8"/>
  <c r="S244" i="8"/>
  <c r="T244" i="8"/>
  <c r="U244" i="8"/>
  <c r="N245" i="8"/>
  <c r="O245" i="8"/>
  <c r="P245" i="8"/>
  <c r="Q245" i="8"/>
  <c r="R245" i="8"/>
  <c r="S245" i="8"/>
  <c r="T245" i="8"/>
  <c r="U245" i="8"/>
  <c r="N246" i="8"/>
  <c r="O246" i="8"/>
  <c r="P246" i="8"/>
  <c r="Q246" i="8"/>
  <c r="R246" i="8"/>
  <c r="S246" i="8"/>
  <c r="T246" i="8"/>
  <c r="U246" i="8"/>
  <c r="N247" i="8"/>
  <c r="O247" i="8"/>
  <c r="P247" i="8"/>
  <c r="Q247" i="8"/>
  <c r="R247" i="8"/>
  <c r="S247" i="8"/>
  <c r="T247" i="8"/>
  <c r="U247" i="8"/>
  <c r="N248" i="8"/>
  <c r="O248" i="8"/>
  <c r="P248" i="8"/>
  <c r="Q248" i="8"/>
  <c r="R248" i="8"/>
  <c r="S248" i="8"/>
  <c r="T248" i="8"/>
  <c r="U248" i="8"/>
  <c r="N249" i="8"/>
  <c r="O249" i="8"/>
  <c r="P249" i="8"/>
  <c r="Q249" i="8"/>
  <c r="R249" i="8"/>
  <c r="S249" i="8"/>
  <c r="T249" i="8"/>
  <c r="U249" i="8"/>
  <c r="N250" i="8"/>
  <c r="O250" i="8"/>
  <c r="P250" i="8"/>
  <c r="Q250" i="8"/>
  <c r="R250" i="8"/>
  <c r="S250" i="8"/>
  <c r="T250" i="8"/>
  <c r="U250" i="8"/>
  <c r="N251" i="8"/>
  <c r="O251" i="8"/>
  <c r="P251" i="8"/>
  <c r="Q251" i="8"/>
  <c r="R251" i="8"/>
  <c r="S251" i="8"/>
  <c r="T251" i="8"/>
  <c r="U251" i="8"/>
  <c r="N252" i="8"/>
  <c r="O252" i="8"/>
  <c r="P252" i="8"/>
  <c r="Q252" i="8"/>
  <c r="R252" i="8"/>
  <c r="S252" i="8"/>
  <c r="T252" i="8"/>
  <c r="U252" i="8"/>
  <c r="N253" i="8"/>
  <c r="O253" i="8"/>
  <c r="P253" i="8"/>
  <c r="Q253" i="8"/>
  <c r="R253" i="8"/>
  <c r="S253" i="8"/>
  <c r="T253" i="8"/>
  <c r="U253" i="8"/>
  <c r="N254" i="8"/>
  <c r="O254" i="8"/>
  <c r="P254" i="8"/>
  <c r="Q254" i="8"/>
  <c r="R254" i="8"/>
  <c r="S254" i="8"/>
  <c r="T254" i="8"/>
  <c r="U254" i="8"/>
  <c r="N255" i="8"/>
  <c r="O255" i="8"/>
  <c r="P255" i="8"/>
  <c r="Q255" i="8"/>
  <c r="R255" i="8"/>
  <c r="S255" i="8"/>
  <c r="T255" i="8"/>
  <c r="U255" i="8"/>
  <c r="N256" i="8"/>
  <c r="O256" i="8"/>
  <c r="P256" i="8"/>
  <c r="Q256" i="8"/>
  <c r="R256" i="8"/>
  <c r="S256" i="8"/>
  <c r="T256" i="8"/>
  <c r="U256" i="8"/>
  <c r="N257" i="8"/>
  <c r="O257" i="8"/>
  <c r="P257" i="8"/>
  <c r="Q257" i="8"/>
  <c r="R257" i="8"/>
  <c r="S257" i="8"/>
  <c r="T257" i="8"/>
  <c r="U257" i="8"/>
  <c r="N258" i="8"/>
  <c r="O258" i="8"/>
  <c r="P258" i="8"/>
  <c r="Q258" i="8"/>
  <c r="R258" i="8"/>
  <c r="S258" i="8"/>
  <c r="T258" i="8"/>
  <c r="U258" i="8"/>
  <c r="N259" i="8"/>
  <c r="O259" i="8"/>
  <c r="P259" i="8"/>
  <c r="Q259" i="8"/>
  <c r="R259" i="8"/>
  <c r="S259" i="8"/>
  <c r="T259" i="8"/>
  <c r="U259" i="8"/>
  <c r="N260" i="8"/>
  <c r="O260" i="8"/>
  <c r="P260" i="8"/>
  <c r="Q260" i="8"/>
  <c r="R260" i="8"/>
  <c r="S260" i="8"/>
  <c r="T260" i="8"/>
  <c r="U260" i="8"/>
  <c r="N261" i="8"/>
  <c r="O261" i="8"/>
  <c r="P261" i="8"/>
  <c r="Q261" i="8"/>
  <c r="R261" i="8"/>
  <c r="S261" i="8"/>
  <c r="T261" i="8"/>
  <c r="U261" i="8"/>
  <c r="N262" i="8"/>
  <c r="O262" i="8"/>
  <c r="P262" i="8"/>
  <c r="Q262" i="8"/>
  <c r="R262" i="8"/>
  <c r="S262" i="8"/>
  <c r="T262" i="8"/>
  <c r="U262" i="8"/>
  <c r="N263" i="8"/>
  <c r="O263" i="8"/>
  <c r="P263" i="8"/>
  <c r="Q263" i="8"/>
  <c r="R263" i="8"/>
  <c r="S263" i="8"/>
  <c r="T263" i="8"/>
  <c r="U263" i="8"/>
  <c r="N264" i="8"/>
  <c r="O264" i="8"/>
  <c r="P264" i="8"/>
  <c r="Q264" i="8"/>
  <c r="R264" i="8"/>
  <c r="S264" i="8"/>
  <c r="T264" i="8"/>
  <c r="U264" i="8"/>
  <c r="N265" i="8"/>
  <c r="O265" i="8"/>
  <c r="P265" i="8"/>
  <c r="Q265" i="8"/>
  <c r="R265" i="8"/>
  <c r="S265" i="8"/>
  <c r="T265" i="8"/>
  <c r="U265" i="8"/>
  <c r="N266" i="8"/>
  <c r="O266" i="8"/>
  <c r="P266" i="8"/>
  <c r="Q266" i="8"/>
  <c r="R266" i="8"/>
  <c r="S266" i="8"/>
  <c r="T266" i="8"/>
  <c r="U266" i="8"/>
  <c r="N267" i="8"/>
  <c r="O267" i="8"/>
  <c r="P267" i="8"/>
  <c r="Q267" i="8"/>
  <c r="R267" i="8"/>
  <c r="S267" i="8"/>
  <c r="T267" i="8"/>
  <c r="U267" i="8"/>
  <c r="N268" i="8"/>
  <c r="O268" i="8"/>
  <c r="P268" i="8"/>
  <c r="Q268" i="8"/>
  <c r="R268" i="8"/>
  <c r="S268" i="8"/>
  <c r="T268" i="8"/>
  <c r="U268" i="8"/>
  <c r="N269" i="8"/>
  <c r="O269" i="8"/>
  <c r="P269" i="8"/>
  <c r="Q269" i="8"/>
  <c r="R269" i="8"/>
  <c r="S269" i="8"/>
  <c r="T269" i="8"/>
  <c r="U269" i="8"/>
  <c r="N270" i="8"/>
  <c r="O270" i="8"/>
  <c r="P270" i="8"/>
  <c r="Q270" i="8"/>
  <c r="R270" i="8"/>
  <c r="S270" i="8"/>
  <c r="T270" i="8"/>
  <c r="U270" i="8"/>
  <c r="N271" i="8"/>
  <c r="O271" i="8"/>
  <c r="P271" i="8"/>
  <c r="Q271" i="8"/>
  <c r="R271" i="8"/>
  <c r="S271" i="8"/>
  <c r="T271" i="8"/>
  <c r="U271" i="8"/>
  <c r="N272" i="8"/>
  <c r="O272" i="8"/>
  <c r="P272" i="8"/>
  <c r="Q272" i="8"/>
  <c r="R272" i="8"/>
  <c r="S272" i="8"/>
  <c r="T272" i="8"/>
  <c r="U272" i="8"/>
  <c r="N273" i="8"/>
  <c r="O273" i="8"/>
  <c r="P273" i="8"/>
  <c r="Q273" i="8"/>
  <c r="R273" i="8"/>
  <c r="S273" i="8"/>
  <c r="T273" i="8"/>
  <c r="U273" i="8"/>
  <c r="N274" i="8"/>
  <c r="O274" i="8"/>
  <c r="P274" i="8"/>
  <c r="Q274" i="8"/>
  <c r="R274" i="8"/>
  <c r="S274" i="8"/>
  <c r="T274" i="8"/>
  <c r="U274" i="8"/>
  <c r="N275" i="8"/>
  <c r="O275" i="8"/>
  <c r="P275" i="8"/>
  <c r="Q275" i="8"/>
  <c r="R275" i="8"/>
  <c r="S275" i="8"/>
  <c r="T275" i="8"/>
  <c r="U275" i="8"/>
  <c r="N276" i="8"/>
  <c r="O276" i="8"/>
  <c r="P276" i="8"/>
  <c r="Q276" i="8"/>
  <c r="R276" i="8"/>
  <c r="S276" i="8"/>
  <c r="T276" i="8"/>
  <c r="U276" i="8"/>
  <c r="N277" i="8"/>
  <c r="O277" i="8"/>
  <c r="P277" i="8"/>
  <c r="Q277" i="8"/>
  <c r="R277" i="8"/>
  <c r="S277" i="8"/>
  <c r="T277" i="8"/>
  <c r="U277" i="8"/>
  <c r="N278" i="8"/>
  <c r="O278" i="8"/>
  <c r="P278" i="8"/>
  <c r="Q278" i="8"/>
  <c r="R278" i="8"/>
  <c r="S278" i="8"/>
  <c r="T278" i="8"/>
  <c r="U278" i="8"/>
  <c r="N279" i="8"/>
  <c r="O279" i="8"/>
  <c r="P279" i="8"/>
  <c r="Q279" i="8"/>
  <c r="R279" i="8"/>
  <c r="S279" i="8"/>
  <c r="T279" i="8"/>
  <c r="U279" i="8"/>
  <c r="N280" i="8"/>
  <c r="O280" i="8"/>
  <c r="P280" i="8"/>
  <c r="Q280" i="8"/>
  <c r="R280" i="8"/>
  <c r="S280" i="8"/>
  <c r="T280" i="8"/>
  <c r="U280" i="8"/>
  <c r="N281" i="8"/>
  <c r="O281" i="8"/>
  <c r="P281" i="8"/>
  <c r="Q281" i="8"/>
  <c r="R281" i="8"/>
  <c r="S281" i="8"/>
  <c r="T281" i="8"/>
  <c r="U281" i="8"/>
  <c r="N282" i="8"/>
  <c r="O282" i="8"/>
  <c r="P282" i="8"/>
  <c r="Q282" i="8"/>
  <c r="R282" i="8"/>
  <c r="S282" i="8"/>
  <c r="T282" i="8"/>
  <c r="U282" i="8"/>
  <c r="N283" i="8"/>
  <c r="O283" i="8"/>
  <c r="P283" i="8"/>
  <c r="Q283" i="8"/>
  <c r="R283" i="8"/>
  <c r="S283" i="8"/>
  <c r="T283" i="8"/>
  <c r="U283" i="8"/>
  <c r="N284" i="8"/>
  <c r="O284" i="8"/>
  <c r="P284" i="8"/>
  <c r="Q284" i="8"/>
  <c r="R284" i="8"/>
  <c r="S284" i="8"/>
  <c r="T284" i="8"/>
  <c r="U284" i="8"/>
  <c r="N285" i="8"/>
  <c r="O285" i="8"/>
  <c r="P285" i="8"/>
  <c r="Q285" i="8"/>
  <c r="R285" i="8"/>
  <c r="S285" i="8"/>
  <c r="T285" i="8"/>
  <c r="U285" i="8"/>
  <c r="N286" i="8"/>
  <c r="O286" i="8"/>
  <c r="P286" i="8"/>
  <c r="Q286" i="8"/>
  <c r="R286" i="8"/>
  <c r="S286" i="8"/>
  <c r="T286" i="8"/>
  <c r="U286" i="8"/>
  <c r="N287" i="8"/>
  <c r="O287" i="8"/>
  <c r="P287" i="8"/>
  <c r="Q287" i="8"/>
  <c r="R287" i="8"/>
  <c r="S287" i="8"/>
  <c r="T287" i="8"/>
  <c r="U287" i="8"/>
  <c r="N288" i="8"/>
  <c r="O288" i="8"/>
  <c r="P288" i="8"/>
  <c r="Q288" i="8"/>
  <c r="R288" i="8"/>
  <c r="S288" i="8"/>
  <c r="T288" i="8"/>
  <c r="U288" i="8"/>
  <c r="N289" i="8"/>
  <c r="O289" i="8"/>
  <c r="P289" i="8"/>
  <c r="Q289" i="8"/>
  <c r="R289" i="8"/>
  <c r="S289" i="8"/>
  <c r="T289" i="8"/>
  <c r="U289" i="8"/>
  <c r="N290" i="8"/>
  <c r="O290" i="8"/>
  <c r="P290" i="8"/>
  <c r="Q290" i="8"/>
  <c r="R290" i="8"/>
  <c r="S290" i="8"/>
  <c r="T290" i="8"/>
  <c r="U290" i="8"/>
  <c r="N291" i="8"/>
  <c r="O291" i="8"/>
  <c r="P291" i="8"/>
  <c r="Q291" i="8"/>
  <c r="R291" i="8"/>
  <c r="S291" i="8"/>
  <c r="T291" i="8"/>
  <c r="U291" i="8"/>
  <c r="N292" i="8"/>
  <c r="O292" i="8"/>
  <c r="P292" i="8"/>
  <c r="Q292" i="8"/>
  <c r="R292" i="8"/>
  <c r="S292" i="8"/>
  <c r="T292" i="8"/>
  <c r="U292" i="8"/>
  <c r="N293" i="8"/>
  <c r="O293" i="8"/>
  <c r="P293" i="8"/>
  <c r="Q293" i="8"/>
  <c r="R293" i="8"/>
  <c r="S293" i="8"/>
  <c r="T293" i="8"/>
  <c r="U293" i="8"/>
  <c r="N294" i="8"/>
  <c r="O294" i="8"/>
  <c r="P294" i="8"/>
  <c r="Q294" i="8"/>
  <c r="R294" i="8"/>
  <c r="S294" i="8"/>
  <c r="T294" i="8"/>
  <c r="U294" i="8"/>
  <c r="N295" i="8"/>
  <c r="O295" i="8"/>
  <c r="P295" i="8"/>
  <c r="Q295" i="8"/>
  <c r="R295" i="8"/>
  <c r="S295" i="8"/>
  <c r="T295" i="8"/>
  <c r="U295" i="8"/>
  <c r="N296" i="8"/>
  <c r="O296" i="8"/>
  <c r="P296" i="8"/>
  <c r="Q296" i="8"/>
  <c r="R296" i="8"/>
  <c r="S296" i="8"/>
  <c r="T296" i="8"/>
  <c r="U296" i="8"/>
  <c r="N297" i="8"/>
  <c r="O297" i="8"/>
  <c r="P297" i="8"/>
  <c r="Q297" i="8"/>
  <c r="R297" i="8"/>
  <c r="S297" i="8"/>
  <c r="T297" i="8"/>
  <c r="U297" i="8"/>
  <c r="N298" i="8"/>
  <c r="O298" i="8"/>
  <c r="P298" i="8"/>
  <c r="Q298" i="8"/>
  <c r="R298" i="8"/>
  <c r="S298" i="8"/>
  <c r="T298" i="8"/>
  <c r="U298" i="8"/>
  <c r="N299" i="8"/>
  <c r="O299" i="8"/>
  <c r="P299" i="8"/>
  <c r="Q299" i="8"/>
  <c r="R299" i="8"/>
  <c r="S299" i="8"/>
  <c r="T299" i="8"/>
  <c r="U299" i="8"/>
  <c r="N300" i="8"/>
  <c r="O300" i="8"/>
  <c r="P300" i="8"/>
  <c r="Q300" i="8"/>
  <c r="R300" i="8"/>
  <c r="S300" i="8"/>
  <c r="T300" i="8"/>
  <c r="U300" i="8"/>
  <c r="N301" i="8"/>
  <c r="O301" i="8"/>
  <c r="P301" i="8"/>
  <c r="Q301" i="8"/>
  <c r="R301" i="8"/>
  <c r="S301" i="8"/>
  <c r="T301" i="8"/>
  <c r="U301" i="8"/>
  <c r="N302" i="8"/>
  <c r="O302" i="8"/>
  <c r="P302" i="8"/>
  <c r="Q302" i="8"/>
  <c r="R302" i="8"/>
  <c r="S302" i="8"/>
  <c r="T302" i="8"/>
  <c r="U302" i="8"/>
  <c r="N303" i="8"/>
  <c r="O303" i="8"/>
  <c r="P303" i="8"/>
  <c r="Q303" i="8"/>
  <c r="R303" i="8"/>
  <c r="S303" i="8"/>
  <c r="T303" i="8"/>
  <c r="U303" i="8"/>
  <c r="N304" i="8"/>
  <c r="O304" i="8"/>
  <c r="P304" i="8"/>
  <c r="Q304" i="8"/>
  <c r="R304" i="8"/>
  <c r="S304" i="8"/>
  <c r="T304" i="8"/>
  <c r="U304" i="8"/>
  <c r="N305" i="8"/>
  <c r="O305" i="8"/>
  <c r="P305" i="8"/>
  <c r="Q305" i="8"/>
  <c r="R305" i="8"/>
  <c r="S305" i="8"/>
  <c r="T305" i="8"/>
  <c r="U305" i="8"/>
  <c r="N306" i="8"/>
  <c r="O306" i="8"/>
  <c r="P306" i="8"/>
  <c r="Q306" i="8"/>
  <c r="R306" i="8"/>
  <c r="S306" i="8"/>
  <c r="T306" i="8"/>
  <c r="U306" i="8"/>
  <c r="N307" i="8"/>
  <c r="O307" i="8"/>
  <c r="P307" i="8"/>
  <c r="Q307" i="8"/>
  <c r="R307" i="8"/>
  <c r="S307" i="8"/>
  <c r="T307" i="8"/>
  <c r="U307" i="8"/>
  <c r="N308" i="8"/>
  <c r="O308" i="8"/>
  <c r="P308" i="8"/>
  <c r="Q308" i="8"/>
  <c r="R308" i="8"/>
  <c r="S308" i="8"/>
  <c r="T308" i="8"/>
  <c r="U308" i="8"/>
  <c r="N309" i="8"/>
  <c r="O309" i="8"/>
  <c r="P309" i="8"/>
  <c r="Q309" i="8"/>
  <c r="R309" i="8"/>
  <c r="S309" i="8"/>
  <c r="T309" i="8"/>
  <c r="U309" i="8"/>
  <c r="N310" i="8"/>
  <c r="O310" i="8"/>
  <c r="P310" i="8"/>
  <c r="Q310" i="8"/>
  <c r="R310" i="8"/>
  <c r="S310" i="8"/>
  <c r="T310" i="8"/>
  <c r="U310" i="8"/>
  <c r="N311" i="8"/>
  <c r="O311" i="8"/>
  <c r="P311" i="8"/>
  <c r="Q311" i="8"/>
  <c r="R311" i="8"/>
  <c r="S311" i="8"/>
  <c r="T311" i="8"/>
  <c r="U311" i="8"/>
  <c r="N312" i="8"/>
  <c r="O312" i="8"/>
  <c r="P312" i="8"/>
  <c r="Q312" i="8"/>
  <c r="R312" i="8"/>
  <c r="S312" i="8"/>
  <c r="T312" i="8"/>
  <c r="U312" i="8"/>
  <c r="N313" i="8"/>
  <c r="O313" i="8"/>
  <c r="P313" i="8"/>
  <c r="Q313" i="8"/>
  <c r="R313" i="8"/>
  <c r="S313" i="8"/>
  <c r="T313" i="8"/>
  <c r="U313" i="8"/>
  <c r="N314" i="8"/>
  <c r="O314" i="8"/>
  <c r="P314" i="8"/>
  <c r="Q314" i="8"/>
  <c r="R314" i="8"/>
  <c r="S314" i="8"/>
  <c r="T314" i="8"/>
  <c r="U314" i="8"/>
  <c r="N315" i="8"/>
  <c r="O315" i="8"/>
  <c r="P315" i="8"/>
  <c r="Q315" i="8"/>
  <c r="R315" i="8"/>
  <c r="S315" i="8"/>
  <c r="T315" i="8"/>
  <c r="U315" i="8"/>
  <c r="N316" i="8"/>
  <c r="O316" i="8"/>
  <c r="P316" i="8"/>
  <c r="Q316" i="8"/>
  <c r="R316" i="8"/>
  <c r="S316" i="8"/>
  <c r="T316" i="8"/>
  <c r="U316" i="8"/>
  <c r="N317" i="8"/>
  <c r="O317" i="8"/>
  <c r="P317" i="8"/>
  <c r="Q317" i="8"/>
  <c r="R317" i="8"/>
  <c r="S317" i="8"/>
  <c r="T317" i="8"/>
  <c r="U317" i="8"/>
  <c r="N318" i="8"/>
  <c r="O318" i="8"/>
  <c r="P318" i="8"/>
  <c r="Q318" i="8"/>
  <c r="R318" i="8"/>
  <c r="S318" i="8"/>
  <c r="T318" i="8"/>
  <c r="U318" i="8"/>
  <c r="N319" i="8"/>
  <c r="O319" i="8"/>
  <c r="P319" i="8"/>
  <c r="Q319" i="8"/>
  <c r="R319" i="8"/>
  <c r="S319" i="8"/>
  <c r="T319" i="8"/>
  <c r="U319" i="8"/>
  <c r="N320" i="8"/>
  <c r="O320" i="8"/>
  <c r="P320" i="8"/>
  <c r="Q320" i="8"/>
  <c r="R320" i="8"/>
  <c r="S320" i="8"/>
  <c r="T320" i="8"/>
  <c r="U320" i="8"/>
  <c r="N321" i="8"/>
  <c r="O321" i="8"/>
  <c r="P321" i="8"/>
  <c r="Q321" i="8"/>
  <c r="R321" i="8"/>
  <c r="S321" i="8"/>
  <c r="T321" i="8"/>
  <c r="U321" i="8"/>
  <c r="N322" i="8"/>
  <c r="O322" i="8"/>
  <c r="P322" i="8"/>
  <c r="Q322" i="8"/>
  <c r="R322" i="8"/>
  <c r="S322" i="8"/>
  <c r="T322" i="8"/>
  <c r="U322" i="8"/>
  <c r="N323" i="8"/>
  <c r="O323" i="8"/>
  <c r="P323" i="8"/>
  <c r="Q323" i="8"/>
  <c r="R323" i="8"/>
  <c r="S323" i="8"/>
  <c r="T323" i="8"/>
  <c r="U323" i="8"/>
  <c r="N324" i="8"/>
  <c r="O324" i="8"/>
  <c r="P324" i="8"/>
  <c r="Q324" i="8"/>
  <c r="R324" i="8"/>
  <c r="S324" i="8"/>
  <c r="T324" i="8"/>
  <c r="U324" i="8"/>
  <c r="N325" i="8"/>
  <c r="O325" i="8"/>
  <c r="P325" i="8"/>
  <c r="Q325" i="8"/>
  <c r="R325" i="8"/>
  <c r="S325" i="8"/>
  <c r="T325" i="8"/>
  <c r="U325" i="8"/>
  <c r="N326" i="8"/>
  <c r="O326" i="8"/>
  <c r="P326" i="8"/>
  <c r="Q326" i="8"/>
  <c r="R326" i="8"/>
  <c r="S326" i="8"/>
  <c r="T326" i="8"/>
  <c r="U326" i="8"/>
  <c r="N327" i="8"/>
  <c r="O327" i="8"/>
  <c r="P327" i="8"/>
  <c r="Q327" i="8"/>
  <c r="R327" i="8"/>
  <c r="S327" i="8"/>
  <c r="T327" i="8"/>
  <c r="U327" i="8"/>
  <c r="N328" i="8"/>
  <c r="O328" i="8"/>
  <c r="P328" i="8"/>
  <c r="Q328" i="8"/>
  <c r="R328" i="8"/>
  <c r="S328" i="8"/>
  <c r="T328" i="8"/>
  <c r="U328" i="8"/>
  <c r="N329" i="8"/>
  <c r="O329" i="8"/>
  <c r="P329" i="8"/>
  <c r="Q329" i="8"/>
  <c r="R329" i="8"/>
  <c r="S329" i="8"/>
  <c r="T329" i="8"/>
  <c r="U329" i="8"/>
  <c r="N330" i="8"/>
  <c r="O330" i="8"/>
  <c r="P330" i="8"/>
  <c r="Q330" i="8"/>
  <c r="R330" i="8"/>
  <c r="S330" i="8"/>
  <c r="T330" i="8"/>
  <c r="U330" i="8"/>
  <c r="N331" i="8"/>
  <c r="O331" i="8"/>
  <c r="P331" i="8"/>
  <c r="Q331" i="8"/>
  <c r="R331" i="8"/>
  <c r="S331" i="8"/>
  <c r="T331" i="8"/>
  <c r="U331" i="8"/>
  <c r="N333" i="8"/>
  <c r="O333" i="8"/>
  <c r="P333" i="8"/>
  <c r="Q333" i="8"/>
  <c r="R333" i="8"/>
  <c r="S333" i="8"/>
  <c r="T333" i="8"/>
  <c r="U333" i="8"/>
  <c r="N334" i="8"/>
  <c r="O334" i="8"/>
  <c r="P334" i="8"/>
  <c r="Q334" i="8"/>
  <c r="R334" i="8"/>
  <c r="S334" i="8"/>
  <c r="T334" i="8"/>
  <c r="U334" i="8"/>
  <c r="N335" i="8"/>
  <c r="O335" i="8"/>
  <c r="P335" i="8"/>
  <c r="Q335" i="8"/>
  <c r="R335" i="8"/>
  <c r="S335" i="8"/>
  <c r="T335" i="8"/>
  <c r="U335" i="8"/>
  <c r="N336" i="8"/>
  <c r="O336" i="8"/>
  <c r="P336" i="8"/>
  <c r="Q336" i="8"/>
  <c r="R336" i="8"/>
  <c r="S336" i="8"/>
  <c r="T336" i="8"/>
  <c r="U336" i="8"/>
  <c r="N337" i="8"/>
  <c r="O337" i="8"/>
  <c r="P337" i="8"/>
  <c r="Q337" i="8"/>
  <c r="R337" i="8"/>
  <c r="S337" i="8"/>
  <c r="T337" i="8"/>
  <c r="U337" i="8"/>
  <c r="N338" i="8"/>
  <c r="O338" i="8"/>
  <c r="P338" i="8"/>
  <c r="Q338" i="8"/>
  <c r="R338" i="8"/>
  <c r="S338" i="8"/>
  <c r="T338" i="8"/>
  <c r="U338" i="8"/>
  <c r="N339" i="8"/>
  <c r="O339" i="8"/>
  <c r="P339" i="8"/>
  <c r="Q339" i="8"/>
  <c r="R339" i="8"/>
  <c r="S339" i="8"/>
  <c r="T339" i="8"/>
  <c r="U339" i="8"/>
  <c r="N340" i="8"/>
  <c r="O340" i="8"/>
  <c r="P340" i="8"/>
  <c r="Q340" i="8"/>
  <c r="R340" i="8"/>
  <c r="S340" i="8"/>
  <c r="T340" i="8"/>
  <c r="U340" i="8"/>
  <c r="N341" i="8"/>
  <c r="O341" i="8"/>
  <c r="P341" i="8"/>
  <c r="Q341" i="8"/>
  <c r="R341" i="8"/>
  <c r="S341" i="8"/>
  <c r="T341" i="8"/>
  <c r="U341" i="8"/>
  <c r="N342" i="8"/>
  <c r="O342" i="8"/>
  <c r="P342" i="8"/>
  <c r="Q342" i="8"/>
  <c r="R342" i="8"/>
  <c r="S342" i="8"/>
  <c r="T342" i="8"/>
  <c r="U342" i="8"/>
  <c r="N343" i="8"/>
  <c r="O343" i="8"/>
  <c r="P343" i="8"/>
  <c r="Q343" i="8"/>
  <c r="R343" i="8"/>
  <c r="S343" i="8"/>
  <c r="T343" i="8"/>
  <c r="U343" i="8"/>
  <c r="N344" i="8"/>
  <c r="O344" i="8"/>
  <c r="P344" i="8"/>
  <c r="Q344" i="8"/>
  <c r="R344" i="8"/>
  <c r="S344" i="8"/>
  <c r="T344" i="8"/>
  <c r="U344" i="8"/>
  <c r="N345" i="8"/>
  <c r="O345" i="8"/>
  <c r="P345" i="8"/>
  <c r="Q345" i="8"/>
  <c r="R345" i="8"/>
  <c r="S345" i="8"/>
  <c r="T345" i="8"/>
  <c r="U345" i="8"/>
  <c r="N346" i="8"/>
  <c r="O346" i="8"/>
  <c r="P346" i="8"/>
  <c r="Q346" i="8"/>
  <c r="R346" i="8"/>
  <c r="S346" i="8"/>
  <c r="T346" i="8"/>
  <c r="U346" i="8"/>
  <c r="N347" i="8"/>
  <c r="O347" i="8"/>
  <c r="P347" i="8"/>
  <c r="Q347" i="8"/>
  <c r="R347" i="8"/>
  <c r="S347" i="8"/>
  <c r="T347" i="8"/>
  <c r="U347" i="8"/>
  <c r="N348" i="8"/>
  <c r="O348" i="8"/>
  <c r="P348" i="8"/>
  <c r="Q348" i="8"/>
  <c r="R348" i="8"/>
  <c r="S348" i="8"/>
  <c r="T348" i="8"/>
  <c r="U348" i="8"/>
  <c r="N349" i="8"/>
  <c r="O349" i="8"/>
  <c r="P349" i="8"/>
  <c r="Q349" i="8"/>
  <c r="R349" i="8"/>
  <c r="S349" i="8"/>
  <c r="T349" i="8"/>
  <c r="U349" i="8"/>
  <c r="N350" i="8"/>
  <c r="O350" i="8"/>
  <c r="P350" i="8"/>
  <c r="Q350" i="8"/>
  <c r="R350" i="8"/>
  <c r="S350" i="8"/>
  <c r="T350" i="8"/>
  <c r="U350" i="8"/>
  <c r="N351" i="8"/>
  <c r="O351" i="8"/>
  <c r="P351" i="8"/>
  <c r="Q351" i="8"/>
  <c r="R351" i="8"/>
  <c r="S351" i="8"/>
  <c r="T351" i="8"/>
  <c r="U351" i="8"/>
  <c r="N352" i="8"/>
  <c r="O352" i="8"/>
  <c r="P352" i="8"/>
  <c r="Q352" i="8"/>
  <c r="R352" i="8"/>
  <c r="S352" i="8"/>
  <c r="T352" i="8"/>
  <c r="U352" i="8"/>
  <c r="N353" i="8"/>
  <c r="O353" i="8"/>
  <c r="P353" i="8"/>
  <c r="Q353" i="8"/>
  <c r="R353" i="8"/>
  <c r="S353" i="8"/>
  <c r="T353" i="8"/>
  <c r="U353" i="8"/>
  <c r="N354" i="8"/>
  <c r="O354" i="8"/>
  <c r="P354" i="8"/>
  <c r="Q354" i="8"/>
  <c r="R354" i="8"/>
  <c r="S354" i="8"/>
  <c r="T354" i="8"/>
  <c r="U354" i="8"/>
  <c r="N355" i="8"/>
  <c r="O355" i="8"/>
  <c r="P355" i="8"/>
  <c r="Q355" i="8"/>
  <c r="R355" i="8"/>
  <c r="S355" i="8"/>
  <c r="T355" i="8"/>
  <c r="U355" i="8"/>
  <c r="N356" i="8"/>
  <c r="O356" i="8"/>
  <c r="P356" i="8"/>
  <c r="Q356" i="8"/>
  <c r="R356" i="8"/>
  <c r="S356" i="8"/>
  <c r="T356" i="8"/>
  <c r="U356" i="8"/>
  <c r="N357" i="8"/>
  <c r="O357" i="8"/>
  <c r="P357" i="8"/>
  <c r="Q357" i="8"/>
  <c r="R357" i="8"/>
  <c r="S357" i="8"/>
  <c r="T357" i="8"/>
  <c r="U357" i="8"/>
  <c r="N358" i="8"/>
  <c r="O358" i="8"/>
  <c r="P358" i="8"/>
  <c r="Q358" i="8"/>
  <c r="R358" i="8"/>
  <c r="S358" i="8"/>
  <c r="T358" i="8"/>
  <c r="U358" i="8"/>
  <c r="N359" i="8"/>
  <c r="O359" i="8"/>
  <c r="P359" i="8"/>
  <c r="Q359" i="8"/>
  <c r="R359" i="8"/>
  <c r="S359" i="8"/>
  <c r="T359" i="8"/>
  <c r="U359" i="8"/>
  <c r="N360" i="8"/>
  <c r="O360" i="8"/>
  <c r="P360" i="8"/>
  <c r="Q360" i="8"/>
  <c r="R360" i="8"/>
  <c r="S360" i="8"/>
  <c r="T360" i="8"/>
  <c r="U360" i="8"/>
  <c r="N361" i="8"/>
  <c r="O361" i="8"/>
  <c r="P361" i="8"/>
  <c r="Q361" i="8"/>
  <c r="R361" i="8"/>
  <c r="S361" i="8"/>
  <c r="T361" i="8"/>
  <c r="U361" i="8"/>
  <c r="N362" i="8"/>
  <c r="O362" i="8"/>
  <c r="P362" i="8"/>
  <c r="Q362" i="8"/>
  <c r="R362" i="8"/>
  <c r="S362" i="8"/>
  <c r="T362" i="8"/>
  <c r="U362" i="8"/>
  <c r="N363" i="8"/>
  <c r="O363" i="8"/>
  <c r="P363" i="8"/>
  <c r="Q363" i="8"/>
  <c r="R363" i="8"/>
  <c r="S363" i="8"/>
  <c r="T363" i="8"/>
  <c r="U363" i="8"/>
  <c r="N364" i="8"/>
  <c r="O364" i="8"/>
  <c r="P364" i="8"/>
  <c r="Q364" i="8"/>
  <c r="R364" i="8"/>
  <c r="S364" i="8"/>
  <c r="T364" i="8"/>
  <c r="U364" i="8"/>
  <c r="N365" i="8"/>
  <c r="O365" i="8"/>
  <c r="P365" i="8"/>
  <c r="Q365" i="8"/>
  <c r="R365" i="8"/>
  <c r="S365" i="8"/>
  <c r="T365" i="8"/>
  <c r="U365" i="8"/>
  <c r="N366" i="8"/>
  <c r="O366" i="8"/>
  <c r="P366" i="8"/>
  <c r="Q366" i="8"/>
  <c r="R366" i="8"/>
  <c r="S366" i="8"/>
  <c r="T366" i="8"/>
  <c r="U366" i="8"/>
  <c r="N367" i="8"/>
  <c r="O367" i="8"/>
  <c r="P367" i="8"/>
  <c r="Q367" i="8"/>
  <c r="R367" i="8"/>
  <c r="S367" i="8"/>
  <c r="T367" i="8"/>
  <c r="U367" i="8"/>
  <c r="N368" i="8"/>
  <c r="O368" i="8"/>
  <c r="P368" i="8"/>
  <c r="Q368" i="8"/>
  <c r="R368" i="8"/>
  <c r="S368" i="8"/>
  <c r="T368" i="8"/>
  <c r="U368" i="8"/>
  <c r="N369" i="8"/>
  <c r="O369" i="8"/>
  <c r="P369" i="8"/>
  <c r="Q369" i="8"/>
  <c r="R369" i="8"/>
  <c r="S369" i="8"/>
  <c r="T369" i="8"/>
  <c r="U369" i="8"/>
  <c r="N370" i="8"/>
  <c r="O370" i="8"/>
  <c r="P370" i="8"/>
  <c r="Q370" i="8"/>
  <c r="R370" i="8"/>
  <c r="S370" i="8"/>
  <c r="T370" i="8"/>
  <c r="U370" i="8"/>
  <c r="N371" i="8"/>
  <c r="O371" i="8"/>
  <c r="P371" i="8"/>
  <c r="Q371" i="8"/>
  <c r="R371" i="8"/>
  <c r="S371" i="8"/>
  <c r="T371" i="8"/>
  <c r="U371" i="8"/>
  <c r="N372" i="8"/>
  <c r="O372" i="8"/>
  <c r="P372" i="8"/>
  <c r="Q372" i="8"/>
  <c r="R372" i="8"/>
  <c r="S372" i="8"/>
  <c r="T372" i="8"/>
  <c r="U372" i="8"/>
  <c r="N373" i="8"/>
  <c r="O373" i="8"/>
  <c r="P373" i="8"/>
  <c r="Q373" i="8"/>
  <c r="R373" i="8"/>
  <c r="S373" i="8"/>
  <c r="T373" i="8"/>
  <c r="U373" i="8"/>
  <c r="N374" i="8"/>
  <c r="O374" i="8"/>
  <c r="P374" i="8"/>
  <c r="Q374" i="8"/>
  <c r="R374" i="8"/>
  <c r="S374" i="8"/>
  <c r="T374" i="8"/>
  <c r="U374" i="8"/>
  <c r="N375" i="8"/>
  <c r="O375" i="8"/>
  <c r="P375" i="8"/>
  <c r="Q375" i="8"/>
  <c r="R375" i="8"/>
  <c r="S375" i="8"/>
  <c r="T375" i="8"/>
  <c r="U375" i="8"/>
  <c r="N376" i="8"/>
  <c r="O376" i="8"/>
  <c r="P376" i="8"/>
  <c r="Q376" i="8"/>
  <c r="R376" i="8"/>
  <c r="S376" i="8"/>
  <c r="T376" i="8"/>
  <c r="U376" i="8"/>
  <c r="N377" i="8"/>
  <c r="O377" i="8"/>
  <c r="P377" i="8"/>
  <c r="Q377" i="8"/>
  <c r="R377" i="8"/>
  <c r="S377" i="8"/>
  <c r="T377" i="8"/>
  <c r="U377" i="8"/>
  <c r="N378" i="8"/>
  <c r="O378" i="8"/>
  <c r="P378" i="8"/>
  <c r="Q378" i="8"/>
  <c r="R378" i="8"/>
  <c r="S378" i="8"/>
  <c r="T378" i="8"/>
  <c r="U378" i="8"/>
  <c r="N379" i="8"/>
  <c r="O379" i="8"/>
  <c r="P379" i="8"/>
  <c r="Q379" i="8"/>
  <c r="R379" i="8"/>
  <c r="S379" i="8"/>
  <c r="T379" i="8"/>
  <c r="U379" i="8"/>
  <c r="N380" i="8"/>
  <c r="O380" i="8"/>
  <c r="P380" i="8"/>
  <c r="Q380" i="8"/>
  <c r="R380" i="8"/>
  <c r="S380" i="8"/>
  <c r="T380" i="8"/>
  <c r="U380" i="8"/>
  <c r="N381" i="8"/>
  <c r="O381" i="8"/>
  <c r="P381" i="8"/>
  <c r="Q381" i="8"/>
  <c r="R381" i="8"/>
  <c r="S381" i="8"/>
  <c r="T381" i="8"/>
  <c r="U381" i="8"/>
  <c r="N382" i="8"/>
  <c r="O382" i="8"/>
  <c r="P382" i="8"/>
  <c r="Q382" i="8"/>
  <c r="R382" i="8"/>
  <c r="S382" i="8"/>
  <c r="T382" i="8"/>
  <c r="U382" i="8"/>
  <c r="N383" i="8"/>
  <c r="O383" i="8"/>
  <c r="P383" i="8"/>
  <c r="Q383" i="8"/>
  <c r="R383" i="8"/>
  <c r="S383" i="8"/>
  <c r="T383" i="8"/>
  <c r="U383" i="8"/>
  <c r="N384" i="8"/>
  <c r="O384" i="8"/>
  <c r="P384" i="8"/>
  <c r="Q384" i="8"/>
  <c r="R384" i="8"/>
  <c r="S384" i="8"/>
  <c r="T384" i="8"/>
  <c r="U384" i="8"/>
  <c r="N385" i="8"/>
  <c r="O385" i="8"/>
  <c r="P385" i="8"/>
  <c r="Q385" i="8"/>
  <c r="R385" i="8"/>
  <c r="S385" i="8"/>
  <c r="T385" i="8"/>
  <c r="U385" i="8"/>
  <c r="N386" i="8"/>
  <c r="O386" i="8"/>
  <c r="P386" i="8"/>
  <c r="Q386" i="8"/>
  <c r="R386" i="8"/>
  <c r="S386" i="8"/>
  <c r="T386" i="8"/>
  <c r="U386" i="8"/>
  <c r="N387" i="8"/>
  <c r="O387" i="8"/>
  <c r="P387" i="8"/>
  <c r="Q387" i="8"/>
  <c r="R387" i="8"/>
  <c r="S387" i="8"/>
  <c r="T387" i="8"/>
  <c r="U387" i="8"/>
  <c r="N388" i="8"/>
  <c r="O388" i="8"/>
  <c r="P388" i="8"/>
  <c r="Q388" i="8"/>
  <c r="R388" i="8"/>
  <c r="S388" i="8"/>
  <c r="T388" i="8"/>
  <c r="U388" i="8"/>
  <c r="N389" i="8"/>
  <c r="O389" i="8"/>
  <c r="P389" i="8"/>
  <c r="Q389" i="8"/>
  <c r="R389" i="8"/>
  <c r="S389" i="8"/>
  <c r="T389" i="8"/>
  <c r="U389" i="8"/>
  <c r="N390" i="8"/>
  <c r="O390" i="8"/>
  <c r="P390" i="8"/>
  <c r="Q390" i="8"/>
  <c r="R390" i="8"/>
  <c r="S390" i="8"/>
  <c r="T390" i="8"/>
  <c r="U390" i="8"/>
  <c r="N391" i="8"/>
  <c r="O391" i="8"/>
  <c r="P391" i="8"/>
  <c r="Q391" i="8"/>
  <c r="R391" i="8"/>
  <c r="S391" i="8"/>
  <c r="T391" i="8"/>
  <c r="U391" i="8"/>
  <c r="N392" i="8"/>
  <c r="O392" i="8"/>
  <c r="P392" i="8"/>
  <c r="Q392" i="8"/>
  <c r="R392" i="8"/>
  <c r="S392" i="8"/>
  <c r="T392" i="8"/>
  <c r="U392" i="8"/>
  <c r="N393" i="8"/>
  <c r="O393" i="8"/>
  <c r="P393" i="8"/>
  <c r="Q393" i="8"/>
  <c r="R393" i="8"/>
  <c r="S393" i="8"/>
  <c r="T393" i="8"/>
  <c r="U393" i="8"/>
  <c r="N394" i="8"/>
  <c r="O394" i="8"/>
  <c r="P394" i="8"/>
  <c r="Q394" i="8"/>
  <c r="R394" i="8"/>
  <c r="S394" i="8"/>
  <c r="T394" i="8"/>
  <c r="U394" i="8"/>
  <c r="N395" i="8"/>
  <c r="O395" i="8"/>
  <c r="P395" i="8"/>
  <c r="Q395" i="8"/>
  <c r="R395" i="8"/>
  <c r="S395" i="8"/>
  <c r="T395" i="8"/>
  <c r="U395" i="8"/>
  <c r="N396" i="8"/>
  <c r="O396" i="8"/>
  <c r="P396" i="8"/>
  <c r="Q396" i="8"/>
  <c r="R396" i="8"/>
  <c r="S396" i="8"/>
  <c r="T396" i="8"/>
  <c r="U396" i="8"/>
  <c r="N397" i="8"/>
  <c r="O397" i="8"/>
  <c r="P397" i="8"/>
  <c r="Q397" i="8"/>
  <c r="R397" i="8"/>
  <c r="S397" i="8"/>
  <c r="T397" i="8"/>
  <c r="U397" i="8"/>
  <c r="N398" i="8"/>
  <c r="O398" i="8"/>
  <c r="P398" i="8"/>
  <c r="Q398" i="8"/>
  <c r="R398" i="8"/>
  <c r="S398" i="8"/>
  <c r="T398" i="8"/>
  <c r="U398" i="8"/>
  <c r="N399" i="8"/>
  <c r="O399" i="8"/>
  <c r="P399" i="8"/>
  <c r="Q399" i="8"/>
  <c r="R399" i="8"/>
  <c r="S399" i="8"/>
  <c r="T399" i="8"/>
  <c r="U399" i="8"/>
  <c r="N400" i="8"/>
  <c r="O400" i="8"/>
  <c r="P400" i="8"/>
  <c r="Q400" i="8"/>
  <c r="R400" i="8"/>
  <c r="S400" i="8"/>
  <c r="T400" i="8"/>
  <c r="U400" i="8"/>
  <c r="N401" i="8"/>
  <c r="O401" i="8"/>
  <c r="P401" i="8"/>
  <c r="Q401" i="8"/>
  <c r="R401" i="8"/>
  <c r="S401" i="8"/>
  <c r="T401" i="8"/>
  <c r="U401" i="8"/>
  <c r="N402" i="8"/>
  <c r="O402" i="8"/>
  <c r="P402" i="8"/>
  <c r="Q402" i="8"/>
  <c r="R402" i="8"/>
  <c r="S402" i="8"/>
  <c r="T402" i="8"/>
  <c r="U402" i="8"/>
  <c r="N403" i="8"/>
  <c r="O403" i="8"/>
  <c r="P403" i="8"/>
  <c r="Q403" i="8"/>
  <c r="R403" i="8"/>
  <c r="S403" i="8"/>
  <c r="T403" i="8"/>
  <c r="U403" i="8"/>
  <c r="N404" i="8"/>
  <c r="O404" i="8"/>
  <c r="P404" i="8"/>
  <c r="Q404" i="8"/>
  <c r="R404" i="8"/>
  <c r="S404" i="8"/>
  <c r="T404" i="8"/>
  <c r="U404" i="8"/>
  <c r="N405" i="8"/>
  <c r="O405" i="8"/>
  <c r="P405" i="8"/>
  <c r="Q405" i="8"/>
  <c r="R405" i="8"/>
  <c r="S405" i="8"/>
  <c r="T405" i="8"/>
  <c r="U405" i="8"/>
  <c r="N406" i="8"/>
  <c r="O406" i="8"/>
  <c r="P406" i="8"/>
  <c r="Q406" i="8"/>
  <c r="R406" i="8"/>
  <c r="S406" i="8"/>
  <c r="T406" i="8"/>
  <c r="U406" i="8"/>
  <c r="N407" i="8"/>
  <c r="O407" i="8"/>
  <c r="P407" i="8"/>
  <c r="Q407" i="8"/>
  <c r="R407" i="8"/>
  <c r="S407" i="8"/>
  <c r="T407" i="8"/>
  <c r="U407" i="8"/>
  <c r="N408" i="8"/>
  <c r="O408" i="8"/>
  <c r="P408" i="8"/>
  <c r="Q408" i="8"/>
  <c r="R408" i="8"/>
  <c r="S408" i="8"/>
  <c r="T408" i="8"/>
  <c r="U408" i="8"/>
  <c r="N409" i="8"/>
  <c r="O409" i="8"/>
  <c r="P409" i="8"/>
  <c r="Q409" i="8"/>
  <c r="R409" i="8"/>
  <c r="S409" i="8"/>
  <c r="T409" i="8"/>
  <c r="U409" i="8"/>
  <c r="N410" i="8"/>
  <c r="O410" i="8"/>
  <c r="P410" i="8"/>
  <c r="Q410" i="8"/>
  <c r="R410" i="8"/>
  <c r="S410" i="8"/>
  <c r="T410" i="8"/>
  <c r="U410" i="8"/>
  <c r="N411" i="8"/>
  <c r="O411" i="8"/>
  <c r="P411" i="8"/>
  <c r="Q411" i="8"/>
  <c r="R411" i="8"/>
  <c r="S411" i="8"/>
  <c r="T411" i="8"/>
  <c r="U411" i="8"/>
  <c r="N412" i="8"/>
  <c r="O412" i="8"/>
  <c r="P412" i="8"/>
  <c r="Q412" i="8"/>
  <c r="R412" i="8"/>
  <c r="S412" i="8"/>
  <c r="T412" i="8"/>
  <c r="U412" i="8"/>
  <c r="N413" i="8"/>
  <c r="O413" i="8"/>
  <c r="P413" i="8"/>
  <c r="Q413" i="8"/>
  <c r="R413" i="8"/>
  <c r="S413" i="8"/>
  <c r="T413" i="8"/>
  <c r="U413" i="8"/>
  <c r="N414" i="8"/>
  <c r="O414" i="8"/>
  <c r="P414" i="8"/>
  <c r="Q414" i="8"/>
  <c r="R414" i="8"/>
  <c r="S414" i="8"/>
  <c r="T414" i="8"/>
  <c r="U414" i="8"/>
  <c r="N415" i="8"/>
  <c r="O415" i="8"/>
  <c r="P415" i="8"/>
  <c r="Q415" i="8"/>
  <c r="R415" i="8"/>
  <c r="S415" i="8"/>
  <c r="T415" i="8"/>
  <c r="U415" i="8"/>
  <c r="N416" i="8"/>
  <c r="O416" i="8"/>
  <c r="P416" i="8"/>
  <c r="Q416" i="8"/>
  <c r="R416" i="8"/>
  <c r="S416" i="8"/>
  <c r="T416" i="8"/>
  <c r="U416" i="8"/>
  <c r="N417" i="8"/>
  <c r="O417" i="8"/>
  <c r="P417" i="8"/>
  <c r="Q417" i="8"/>
  <c r="R417" i="8"/>
  <c r="S417" i="8"/>
  <c r="T417" i="8"/>
  <c r="U417" i="8"/>
  <c r="N418" i="8"/>
  <c r="O418" i="8"/>
  <c r="P418" i="8"/>
  <c r="Q418" i="8"/>
  <c r="R418" i="8"/>
  <c r="S418" i="8"/>
  <c r="T418" i="8"/>
  <c r="U418" i="8"/>
  <c r="N419" i="8"/>
  <c r="O419" i="8"/>
  <c r="P419" i="8"/>
  <c r="Q419" i="8"/>
  <c r="R419" i="8"/>
  <c r="S419" i="8"/>
  <c r="T419" i="8"/>
  <c r="U419" i="8"/>
  <c r="N420" i="8"/>
  <c r="O420" i="8"/>
  <c r="P420" i="8"/>
  <c r="Q420" i="8"/>
  <c r="R420" i="8"/>
  <c r="S420" i="8"/>
  <c r="T420" i="8"/>
  <c r="U420" i="8"/>
  <c r="N421" i="8"/>
  <c r="O421" i="8"/>
  <c r="P421" i="8"/>
  <c r="Q421" i="8"/>
  <c r="R421" i="8"/>
  <c r="S421" i="8"/>
  <c r="T421" i="8"/>
  <c r="U421" i="8"/>
  <c r="N422" i="8"/>
  <c r="O422" i="8"/>
  <c r="P422" i="8"/>
  <c r="Q422" i="8"/>
  <c r="R422" i="8"/>
  <c r="S422" i="8"/>
  <c r="T422" i="8"/>
  <c r="U422" i="8"/>
  <c r="N423" i="8"/>
  <c r="O423" i="8"/>
  <c r="P423" i="8"/>
  <c r="Q423" i="8"/>
  <c r="R423" i="8"/>
  <c r="S423" i="8"/>
  <c r="T423" i="8"/>
  <c r="U423" i="8"/>
  <c r="N424" i="8"/>
  <c r="O424" i="8"/>
  <c r="P424" i="8"/>
  <c r="Q424" i="8"/>
  <c r="R424" i="8"/>
  <c r="S424" i="8"/>
  <c r="T424" i="8"/>
  <c r="U424" i="8"/>
  <c r="N425" i="8"/>
  <c r="O425" i="8"/>
  <c r="P425" i="8"/>
  <c r="Q425" i="8"/>
  <c r="R425" i="8"/>
  <c r="S425" i="8"/>
  <c r="T425" i="8"/>
  <c r="U425" i="8"/>
  <c r="O139" i="8"/>
  <c r="P139" i="8"/>
  <c r="Q139" i="8"/>
  <c r="R139" i="8"/>
  <c r="S139" i="8"/>
  <c r="T139" i="8"/>
  <c r="U139" i="8"/>
  <c r="N139" i="8"/>
  <c r="K143" i="8" l="1"/>
  <c r="M143" i="8" s="1"/>
  <c r="X386" i="8" s="1"/>
  <c r="L143" i="8"/>
  <c r="K139" i="8"/>
  <c r="L139" i="8"/>
  <c r="K140" i="8"/>
  <c r="L140" i="8"/>
  <c r="K141" i="8"/>
  <c r="L141" i="8"/>
  <c r="K142" i="8"/>
  <c r="L142" i="8"/>
  <c r="K144" i="8"/>
  <c r="L144" i="8"/>
  <c r="K145" i="8"/>
  <c r="L145" i="8"/>
  <c r="K146" i="8"/>
  <c r="L146" i="8"/>
  <c r="K147" i="8"/>
  <c r="L147" i="8"/>
  <c r="K148" i="8"/>
  <c r="L148" i="8"/>
  <c r="K149" i="8"/>
  <c r="L149" i="8"/>
  <c r="K150" i="8"/>
  <c r="L150" i="8"/>
  <c r="K151" i="8"/>
  <c r="L151" i="8"/>
  <c r="K152" i="8"/>
  <c r="L152" i="8"/>
  <c r="K153" i="8"/>
  <c r="L153" i="8"/>
  <c r="K154" i="8"/>
  <c r="L154" i="8"/>
  <c r="K155" i="8"/>
  <c r="L155" i="8"/>
  <c r="K156" i="8"/>
  <c r="L156" i="8"/>
  <c r="K157" i="8"/>
  <c r="M157" i="8" s="1"/>
  <c r="L157" i="8"/>
  <c r="K158" i="8"/>
  <c r="L158" i="8"/>
  <c r="K159" i="8"/>
  <c r="L159" i="8"/>
  <c r="K160" i="8"/>
  <c r="L160" i="8"/>
  <c r="K161" i="8"/>
  <c r="L161" i="8"/>
  <c r="K162" i="8"/>
  <c r="L162" i="8"/>
  <c r="N446" i="7"/>
  <c r="K163" i="8"/>
  <c r="M163" i="8" s="1"/>
  <c r="M158" i="8" l="1"/>
  <c r="M146" i="8"/>
  <c r="M156" i="8"/>
  <c r="M149" i="8"/>
  <c r="M162" i="8"/>
  <c r="M139" i="8"/>
  <c r="M154" i="8"/>
  <c r="M160" i="8"/>
  <c r="M150" i="8"/>
  <c r="M145" i="8"/>
  <c r="M144" i="8"/>
  <c r="M140" i="8"/>
  <c r="M152" i="8"/>
  <c r="M153" i="8"/>
  <c r="M148" i="8"/>
  <c r="M161" i="8"/>
  <c r="M159" i="8"/>
  <c r="M155" i="8"/>
  <c r="M142" i="8"/>
  <c r="M151" i="8"/>
  <c r="M147" i="8"/>
  <c r="M141" i="8"/>
  <c r="AF369" i="8"/>
  <c r="AF364" i="8"/>
  <c r="L163" i="8"/>
  <c r="K164" i="8"/>
  <c r="L164" i="8"/>
  <c r="K165" i="8"/>
  <c r="L165" i="8"/>
  <c r="K166" i="8"/>
  <c r="L166" i="8"/>
  <c r="K167" i="8"/>
  <c r="L167" i="8"/>
  <c r="K168" i="8"/>
  <c r="L168" i="8"/>
  <c r="K169" i="8"/>
  <c r="L169" i="8"/>
  <c r="K170" i="8"/>
  <c r="L170" i="8"/>
  <c r="K171" i="8"/>
  <c r="L171" i="8"/>
  <c r="K172" i="8"/>
  <c r="L172" i="8"/>
  <c r="K173" i="8"/>
  <c r="L173" i="8"/>
  <c r="K174" i="8"/>
  <c r="L174" i="8"/>
  <c r="K175" i="8"/>
  <c r="L175" i="8"/>
  <c r="K176" i="8"/>
  <c r="L176" i="8"/>
  <c r="K177" i="8"/>
  <c r="L177" i="8"/>
  <c r="K178" i="8"/>
  <c r="L178" i="8"/>
  <c r="K179" i="8"/>
  <c r="L179" i="8"/>
  <c r="K180" i="8"/>
  <c r="L180" i="8"/>
  <c r="K181" i="8"/>
  <c r="L181" i="8"/>
  <c r="K182" i="8"/>
  <c r="L182" i="8"/>
  <c r="N445" i="7"/>
  <c r="M182" i="8" l="1"/>
  <c r="M181" i="8"/>
  <c r="M180" i="8"/>
  <c r="M179" i="8"/>
  <c r="M178" i="8"/>
  <c r="M177" i="8"/>
  <c r="M176" i="8"/>
  <c r="M175" i="8"/>
  <c r="M174" i="8"/>
  <c r="M173" i="8"/>
  <c r="M172" i="8"/>
  <c r="M171" i="8"/>
  <c r="M170" i="8"/>
  <c r="M169" i="8"/>
  <c r="M168" i="8"/>
  <c r="M167" i="8"/>
  <c r="M166" i="8"/>
  <c r="M165" i="8"/>
  <c r="M164" i="8"/>
  <c r="AF380" i="8" l="1"/>
  <c r="AE380" i="8"/>
  <c r="AF373" i="8"/>
  <c r="K183" i="8"/>
  <c r="V389" i="8"/>
  <c r="N444" i="7" l="1"/>
  <c r="M183" i="8" l="1"/>
  <c r="L183" i="8"/>
  <c r="K184" i="8"/>
  <c r="L184" i="8"/>
  <c r="K185" i="8"/>
  <c r="L185" i="8"/>
  <c r="K186" i="8"/>
  <c r="L186" i="8"/>
  <c r="K187" i="8"/>
  <c r="L187" i="8"/>
  <c r="K188" i="8"/>
  <c r="L188" i="8"/>
  <c r="K189" i="8"/>
  <c r="L189" i="8"/>
  <c r="K190" i="8"/>
  <c r="L190" i="8"/>
  <c r="K191" i="8"/>
  <c r="L191" i="8"/>
  <c r="K192" i="8"/>
  <c r="L192" i="8"/>
  <c r="K193" i="8"/>
  <c r="L193" i="8"/>
  <c r="K194" i="8"/>
  <c r="L194" i="8"/>
  <c r="K195" i="8"/>
  <c r="L195" i="8"/>
  <c r="K196" i="8"/>
  <c r="L196" i="8"/>
  <c r="K197" i="8"/>
  <c r="L197" i="8"/>
  <c r="K198" i="8"/>
  <c r="L198" i="8"/>
  <c r="K199" i="8"/>
  <c r="L199" i="8"/>
  <c r="K200" i="8"/>
  <c r="L200" i="8"/>
  <c r="K201" i="8"/>
  <c r="L201" i="8"/>
  <c r="K202" i="8"/>
  <c r="L202" i="8"/>
  <c r="K203" i="8"/>
  <c r="L203" i="8"/>
  <c r="M200" i="8" l="1"/>
  <c r="M192" i="8"/>
  <c r="M184" i="8"/>
  <c r="M199" i="8"/>
  <c r="M196" i="8"/>
  <c r="M195" i="8"/>
  <c r="M191" i="8"/>
  <c r="M188" i="8"/>
  <c r="M187" i="8"/>
  <c r="M198" i="8"/>
  <c r="M190" i="8"/>
  <c r="M197" i="8"/>
  <c r="M189" i="8"/>
  <c r="M203" i="8"/>
  <c r="M202" i="8"/>
  <c r="M194" i="8"/>
  <c r="M186" i="8"/>
  <c r="M201" i="8"/>
  <c r="M193" i="8"/>
  <c r="M185" i="8"/>
  <c r="L213" i="8"/>
  <c r="K213" i="8"/>
  <c r="L207" i="8"/>
  <c r="K207" i="8"/>
  <c r="M213" i="8" l="1"/>
  <c r="M207" i="8"/>
  <c r="K204" i="8"/>
  <c r="L204" i="8"/>
  <c r="K205" i="8"/>
  <c r="L205" i="8"/>
  <c r="K206" i="8"/>
  <c r="L206" i="8"/>
  <c r="K208" i="8"/>
  <c r="L208" i="8"/>
  <c r="K209" i="8"/>
  <c r="L209" i="8"/>
  <c r="K210" i="8"/>
  <c r="L210" i="8"/>
  <c r="K211" i="8"/>
  <c r="L211" i="8"/>
  <c r="K212" i="8"/>
  <c r="L212" i="8"/>
  <c r="K214" i="8"/>
  <c r="L214" i="8"/>
  <c r="K215" i="8"/>
  <c r="L215" i="8"/>
  <c r="K216" i="8"/>
  <c r="L216" i="8"/>
  <c r="K217" i="8"/>
  <c r="L217" i="8"/>
  <c r="K218" i="8"/>
  <c r="L218" i="8"/>
  <c r="K219" i="8"/>
  <c r="L219" i="8"/>
  <c r="K220" i="8"/>
  <c r="L220" i="8"/>
  <c r="K221" i="8"/>
  <c r="L221" i="8"/>
  <c r="K222" i="8"/>
  <c r="L222" i="8"/>
  <c r="K223" i="8"/>
  <c r="L223" i="8"/>
  <c r="K224" i="8"/>
  <c r="L224" i="8"/>
  <c r="K225" i="8"/>
  <c r="L225" i="8"/>
  <c r="N443" i="7"/>
  <c r="M225" i="8" l="1"/>
  <c r="M221" i="8"/>
  <c r="M217" i="8"/>
  <c r="M212" i="8"/>
  <c r="M208" i="8"/>
  <c r="M222" i="8"/>
  <c r="M218" i="8"/>
  <c r="M224" i="8"/>
  <c r="M216" i="8"/>
  <c r="M211" i="8"/>
  <c r="M206" i="8"/>
  <c r="M204" i="8"/>
  <c r="M220" i="8"/>
  <c r="M214" i="8"/>
  <c r="M209" i="8"/>
  <c r="M223" i="8"/>
  <c r="M219" i="8"/>
  <c r="M215" i="8"/>
  <c r="M210" i="8"/>
  <c r="M205" i="8"/>
  <c r="K226" i="8"/>
  <c r="L226" i="8"/>
  <c r="K227" i="8"/>
  <c r="L227" i="8"/>
  <c r="K228" i="8"/>
  <c r="L228" i="8"/>
  <c r="K229" i="8"/>
  <c r="L229" i="8"/>
  <c r="K230" i="8"/>
  <c r="L230" i="8"/>
  <c r="K231" i="8"/>
  <c r="L231" i="8"/>
  <c r="K232" i="8"/>
  <c r="L232" i="8"/>
  <c r="K233" i="8"/>
  <c r="L233" i="8"/>
  <c r="K234" i="8"/>
  <c r="L234" i="8"/>
  <c r="K235" i="8"/>
  <c r="L235" i="8"/>
  <c r="K236" i="8"/>
  <c r="L236" i="8"/>
  <c r="K237" i="8"/>
  <c r="L237" i="8"/>
  <c r="K238" i="8"/>
  <c r="L238" i="8"/>
  <c r="K239" i="8"/>
  <c r="L239" i="8"/>
  <c r="K240" i="8"/>
  <c r="L240" i="8"/>
  <c r="K241" i="8"/>
  <c r="L241" i="8"/>
  <c r="K242" i="8"/>
  <c r="L242" i="8"/>
  <c r="K243" i="8"/>
  <c r="L243" i="8"/>
  <c r="K244" i="8"/>
  <c r="L244" i="8"/>
  <c r="K245" i="8"/>
  <c r="L245" i="8"/>
  <c r="N442" i="7"/>
  <c r="M245" i="8" l="1"/>
  <c r="M237" i="8"/>
  <c r="M229" i="8"/>
  <c r="M241" i="8"/>
  <c r="M233" i="8"/>
  <c r="M244" i="8"/>
  <c r="M234" i="8"/>
  <c r="M242" i="8"/>
  <c r="M226" i="8"/>
  <c r="M232" i="8"/>
  <c r="M230" i="8"/>
  <c r="M236" i="8"/>
  <c r="M240" i="8"/>
  <c r="M238" i="8"/>
  <c r="M228" i="8"/>
  <c r="M243" i="8"/>
  <c r="M239" i="8"/>
  <c r="M235" i="8"/>
  <c r="M231" i="8"/>
  <c r="M227" i="8"/>
  <c r="B45" i="5"/>
  <c r="K246" i="8" l="1"/>
  <c r="K247" i="8"/>
  <c r="K248" i="8"/>
  <c r="K249" i="8"/>
  <c r="K250" i="8"/>
  <c r="K251" i="8"/>
  <c r="K252" i="8"/>
  <c r="K253" i="8"/>
  <c r="K254" i="8"/>
  <c r="K255" i="8"/>
  <c r="K256" i="8"/>
  <c r="K257" i="8"/>
  <c r="K258" i="8"/>
  <c r="K259" i="8"/>
  <c r="K260" i="8"/>
  <c r="K261" i="8"/>
  <c r="K262" i="8"/>
  <c r="K263" i="8"/>
  <c r="K264" i="8"/>
  <c r="K265" i="8"/>
  <c r="K266" i="8"/>
  <c r="K267" i="8"/>
  <c r="K268" i="8"/>
  <c r="K269" i="8"/>
  <c r="K270" i="8"/>
  <c r="K271" i="8"/>
  <c r="K272" i="8"/>
  <c r="K273" i="8"/>
  <c r="K274" i="8"/>
  <c r="K275" i="8"/>
  <c r="K276" i="8"/>
  <c r="K277" i="8"/>
  <c r="K278" i="8"/>
  <c r="K279" i="8"/>
  <c r="K280" i="8"/>
  <c r="K281" i="8"/>
  <c r="K282" i="8"/>
  <c r="K283" i="8"/>
  <c r="K284" i="8"/>
  <c r="K285" i="8"/>
  <c r="K286" i="8"/>
  <c r="K287" i="8"/>
  <c r="K288" i="8"/>
  <c r="K289" i="8"/>
  <c r="K290" i="8"/>
  <c r="K291" i="8"/>
  <c r="K292" i="8"/>
  <c r="K293" i="8"/>
  <c r="K294" i="8"/>
  <c r="K295" i="8"/>
  <c r="K296" i="8"/>
  <c r="K297" i="8"/>
  <c r="K298" i="8"/>
  <c r="K299" i="8"/>
  <c r="K300" i="8"/>
  <c r="K301" i="8"/>
  <c r="K302" i="8"/>
  <c r="K303" i="8"/>
  <c r="K304" i="8"/>
  <c r="K305" i="8"/>
  <c r="K306" i="8"/>
  <c r="K307" i="8"/>
  <c r="K308" i="8"/>
  <c r="K309" i="8"/>
  <c r="K310" i="8"/>
  <c r="K311" i="8"/>
  <c r="K312" i="8"/>
  <c r="K313" i="8"/>
  <c r="K314" i="8"/>
  <c r="K315" i="8"/>
  <c r="K316" i="8"/>
  <c r="K317" i="8"/>
  <c r="K318" i="8"/>
  <c r="K319" i="8"/>
  <c r="K320" i="8"/>
  <c r="K321" i="8"/>
  <c r="K322" i="8"/>
  <c r="K323" i="8"/>
  <c r="K324" i="8"/>
  <c r="K325" i="8"/>
  <c r="K326" i="8"/>
  <c r="K327" i="8"/>
  <c r="K328" i="8"/>
  <c r="K329" i="8"/>
  <c r="K330" i="8"/>
  <c r="K331" i="8"/>
  <c r="K333" i="8"/>
  <c r="K334" i="8"/>
  <c r="K335" i="8"/>
  <c r="K336" i="8"/>
  <c r="K337" i="8"/>
  <c r="K338" i="8"/>
  <c r="K339" i="8"/>
  <c r="K340" i="8"/>
  <c r="K341" i="8"/>
  <c r="K342" i="8"/>
  <c r="K343" i="8"/>
  <c r="K344" i="8"/>
  <c r="K345" i="8"/>
  <c r="K346" i="8"/>
  <c r="K347" i="8"/>
  <c r="K348" i="8"/>
  <c r="K349" i="8"/>
  <c r="K350" i="8"/>
  <c r="K351" i="8"/>
  <c r="K352" i="8"/>
  <c r="K353" i="8"/>
  <c r="K354" i="8"/>
  <c r="K355" i="8"/>
  <c r="K356" i="8"/>
  <c r="K357" i="8"/>
  <c r="K358" i="8"/>
  <c r="K359" i="8"/>
  <c r="K360" i="8"/>
  <c r="K361" i="8"/>
  <c r="K362" i="8"/>
  <c r="K363" i="8"/>
  <c r="K364" i="8"/>
  <c r="K365" i="8"/>
  <c r="K366" i="8"/>
  <c r="K367" i="8"/>
  <c r="K368" i="8"/>
  <c r="K369" i="8"/>
  <c r="K370" i="8"/>
  <c r="K371" i="8"/>
  <c r="K372" i="8"/>
  <c r="K373" i="8"/>
  <c r="K374" i="8"/>
  <c r="K375" i="8"/>
  <c r="K376" i="8"/>
  <c r="K377" i="8"/>
  <c r="K378" i="8"/>
  <c r="K379" i="8"/>
  <c r="K380" i="8"/>
  <c r="K381" i="8"/>
  <c r="K382" i="8"/>
  <c r="K383" i="8"/>
  <c r="K384" i="8"/>
  <c r="K385" i="8"/>
  <c r="K386" i="8"/>
  <c r="K387" i="8"/>
  <c r="L255" i="7"/>
  <c r="L256" i="7" s="1"/>
  <c r="M255" i="7"/>
  <c r="M256" i="7" s="1"/>
  <c r="K255" i="7"/>
  <c r="K256" i="7" s="1"/>
  <c r="N441" i="7" l="1"/>
  <c r="M246" i="8"/>
  <c r="L246" i="8"/>
  <c r="L247" i="8"/>
  <c r="L248" i="8"/>
  <c r="L249" i="8"/>
  <c r="M249" i="8"/>
  <c r="M250" i="8"/>
  <c r="L250" i="8"/>
  <c r="L251" i="8"/>
  <c r="L252" i="8"/>
  <c r="L253" i="8"/>
  <c r="M253" i="8"/>
  <c r="M254" i="8"/>
  <c r="L254" i="8"/>
  <c r="L255" i="8"/>
  <c r="L256" i="8"/>
  <c r="M256" i="8"/>
  <c r="L257" i="8"/>
  <c r="M257" i="8"/>
  <c r="M258" i="8"/>
  <c r="L258" i="8"/>
  <c r="L259" i="8"/>
  <c r="L260" i="8"/>
  <c r="M260" i="8"/>
  <c r="L261" i="8"/>
  <c r="M261" i="8"/>
  <c r="M262" i="8"/>
  <c r="L262" i="8"/>
  <c r="L263" i="8"/>
  <c r="L264" i="8"/>
  <c r="M264" i="8"/>
  <c r="L265" i="8"/>
  <c r="M265" i="8"/>
  <c r="M266" i="8"/>
  <c r="L266" i="8"/>
  <c r="L267" i="8"/>
  <c r="M252" i="8" l="1"/>
  <c r="M248" i="8"/>
  <c r="M263" i="8"/>
  <c r="M255" i="8"/>
  <c r="M247" i="8"/>
  <c r="M267" i="8"/>
  <c r="M259" i="8"/>
  <c r="M251" i="8"/>
  <c r="N440" i="7"/>
  <c r="L268" i="8" l="1"/>
  <c r="L269" i="8"/>
  <c r="L270" i="8"/>
  <c r="M271" i="8"/>
  <c r="L271" i="8"/>
  <c r="L272" i="8"/>
  <c r="L273" i="8"/>
  <c r="L274" i="8"/>
  <c r="M275" i="8"/>
  <c r="L275" i="8"/>
  <c r="L276" i="8"/>
  <c r="L277" i="8"/>
  <c r="L278" i="8"/>
  <c r="M279" i="8"/>
  <c r="L279" i="8"/>
  <c r="L280" i="8"/>
  <c r="L281" i="8"/>
  <c r="L282" i="8"/>
  <c r="M283" i="8"/>
  <c r="L283" i="8"/>
  <c r="L284" i="8"/>
  <c r="L285" i="8"/>
  <c r="L286" i="8"/>
  <c r="M273" i="8" l="1"/>
  <c r="M285" i="8"/>
  <c r="M269" i="8"/>
  <c r="M277" i="8"/>
  <c r="M281" i="8"/>
  <c r="M282" i="8"/>
  <c r="M278" i="8"/>
  <c r="M270" i="8"/>
  <c r="M286" i="8"/>
  <c r="M274" i="8"/>
  <c r="M280" i="8"/>
  <c r="M276" i="8"/>
  <c r="M268" i="8"/>
  <c r="M284" i="8"/>
  <c r="M272" i="8"/>
  <c r="N439" i="7"/>
  <c r="L287" i="8"/>
  <c r="L288" i="8"/>
  <c r="L289" i="8"/>
  <c r="L290" i="8"/>
  <c r="L291" i="8"/>
  <c r="L292" i="8"/>
  <c r="L293" i="8"/>
  <c r="L294" i="8"/>
  <c r="L295" i="8"/>
  <c r="L296" i="8"/>
  <c r="L297" i="8"/>
  <c r="L298" i="8"/>
  <c r="L299" i="8"/>
  <c r="L300" i="8"/>
  <c r="L301" i="8"/>
  <c r="L302" i="8"/>
  <c r="L303" i="8"/>
  <c r="L304" i="8"/>
  <c r="L305" i="8"/>
  <c r="L306" i="8"/>
  <c r="L307" i="8"/>
  <c r="L308" i="8"/>
  <c r="L309" i="8"/>
  <c r="L310" i="8"/>
  <c r="M294" i="8" l="1"/>
  <c r="M298" i="8"/>
  <c r="M306" i="8"/>
  <c r="M309" i="8"/>
  <c r="M301" i="8"/>
  <c r="M297" i="8"/>
  <c r="M291" i="8"/>
  <c r="M310" i="8"/>
  <c r="M305" i="8"/>
  <c r="M302" i="8"/>
  <c r="M307" i="8"/>
  <c r="M299" i="8"/>
  <c r="M295" i="8"/>
  <c r="M303" i="8"/>
  <c r="M290" i="8"/>
  <c r="M289" i="8"/>
  <c r="M293" i="8"/>
  <c r="M308" i="8"/>
  <c r="M304" i="8"/>
  <c r="M292" i="8"/>
  <c r="M300" i="8"/>
  <c r="M296" i="8"/>
  <c r="M288" i="8"/>
  <c r="M287" i="8"/>
  <c r="L1" i="8"/>
  <c r="Y393" i="8" l="1"/>
  <c r="Z393" i="8"/>
  <c r="AA393" i="8"/>
  <c r="AB393" i="8"/>
  <c r="AC393" i="8"/>
  <c r="AD393" i="8"/>
  <c r="AF393" i="8"/>
  <c r="AE393" i="8"/>
  <c r="Z391" i="8"/>
  <c r="AF391" i="8"/>
  <c r="AE391" i="8"/>
  <c r="AB391" i="8"/>
  <c r="AD391" i="8"/>
  <c r="Y391" i="8"/>
  <c r="AA391" i="8"/>
  <c r="AC391" i="8"/>
  <c r="X391" i="8"/>
  <c r="Y389" i="8"/>
  <c r="AE389" i="8"/>
  <c r="AF389" i="8"/>
  <c r="AB389" i="8"/>
  <c r="AD389" i="8"/>
  <c r="AA389" i="8"/>
  <c r="Z389" i="8"/>
  <c r="AC389" i="8"/>
  <c r="X389" i="8"/>
  <c r="N438" i="7"/>
  <c r="L311" i="8"/>
  <c r="L312" i="8"/>
  <c r="L313" i="8"/>
  <c r="L314" i="8"/>
  <c r="L315" i="8"/>
  <c r="L316" i="8"/>
  <c r="L317" i="8"/>
  <c r="L318" i="8"/>
  <c r="L319" i="8"/>
  <c r="L320" i="8"/>
  <c r="L321" i="8"/>
  <c r="L322" i="8"/>
  <c r="L323" i="8"/>
  <c r="L324" i="8"/>
  <c r="L325" i="8"/>
  <c r="L326" i="8"/>
  <c r="L327" i="8"/>
  <c r="L328" i="8"/>
  <c r="L329" i="8"/>
  <c r="L330" i="8"/>
  <c r="L331" i="8"/>
  <c r="L333" i="8"/>
  <c r="L334" i="8"/>
  <c r="L335" i="8"/>
  <c r="L336" i="8"/>
  <c r="M327" i="8" l="1"/>
  <c r="M334" i="8"/>
  <c r="M331" i="8"/>
  <c r="M321" i="8"/>
  <c r="M328" i="8"/>
  <c r="M316" i="8"/>
  <c r="M320" i="8"/>
  <c r="M329" i="8"/>
  <c r="M323" i="8"/>
  <c r="M324" i="8"/>
  <c r="M315" i="8"/>
  <c r="M313" i="8"/>
  <c r="M333" i="8"/>
  <c r="M325" i="8"/>
  <c r="M317" i="8"/>
  <c r="M319" i="8"/>
  <c r="M312" i="8"/>
  <c r="M311" i="8"/>
  <c r="M330" i="8"/>
  <c r="M322" i="8"/>
  <c r="M318" i="8"/>
  <c r="M335" i="8"/>
  <c r="M326" i="8"/>
  <c r="M314" i="8"/>
  <c r="N437" i="7"/>
  <c r="L337" i="8" l="1"/>
  <c r="L338" i="8"/>
  <c r="L339" i="8"/>
  <c r="L340" i="8"/>
  <c r="L341" i="8"/>
  <c r="L342" i="8"/>
  <c r="L343" i="8"/>
  <c r="L344" i="8"/>
  <c r="L345" i="8"/>
  <c r="M336" i="8" l="1"/>
  <c r="M345" i="8"/>
  <c r="M344" i="8"/>
  <c r="M343" i="8"/>
  <c r="M342" i="8"/>
  <c r="M341" i="8"/>
  <c r="M340" i="8"/>
  <c r="M339" i="8"/>
  <c r="M338" i="8"/>
  <c r="M337" i="8"/>
  <c r="L346" i="8"/>
  <c r="L347" i="8"/>
  <c r="L348" i="8"/>
  <c r="M347" i="8" l="1"/>
  <c r="M346" i="8"/>
  <c r="M348" i="8"/>
  <c r="L349" i="8"/>
  <c r="M349" i="8"/>
  <c r="L350" i="8"/>
  <c r="M350" i="8"/>
  <c r="L351" i="8"/>
  <c r="M351" i="8"/>
  <c r="L352" i="8" l="1"/>
  <c r="M352" i="8" l="1"/>
  <c r="L353" i="8"/>
  <c r="L354" i="8"/>
  <c r="L355" i="8"/>
  <c r="M353" i="8" l="1"/>
  <c r="M355" i="8"/>
  <c r="M354" i="8"/>
  <c r="N436" i="7"/>
  <c r="L356" i="8" l="1"/>
  <c r="M356" i="8"/>
  <c r="L357" i="8" l="1"/>
  <c r="M357" i="8" l="1"/>
  <c r="L358" i="8"/>
  <c r="L359" i="8"/>
  <c r="M358" i="8"/>
  <c r="M359" i="8"/>
  <c r="L360" i="8" l="1"/>
  <c r="L361" i="8"/>
  <c r="L362" i="8"/>
  <c r="M360" i="8"/>
  <c r="M361" i="8"/>
  <c r="L363" i="8"/>
  <c r="L364" i="8"/>
  <c r="L365" i="8"/>
  <c r="L366" i="8" l="1"/>
  <c r="L367" i="8"/>
  <c r="L368" i="8"/>
  <c r="L369" i="8"/>
  <c r="L370" i="8"/>
  <c r="L371" i="8"/>
  <c r="L372" i="8"/>
  <c r="L373" i="8"/>
  <c r="L374" i="8" l="1"/>
  <c r="L375" i="8"/>
  <c r="L376" i="8"/>
  <c r="L377" i="8"/>
  <c r="N435" i="7" l="1"/>
  <c r="L378" i="8" l="1"/>
  <c r="N434" i="7" l="1"/>
  <c r="L485" i="8" l="1"/>
  <c r="L486" i="8"/>
  <c r="L487" i="8"/>
  <c r="L488" i="8"/>
  <c r="L489" i="8"/>
  <c r="L490" i="8"/>
  <c r="L491" i="8"/>
  <c r="L492" i="8"/>
  <c r="L493" i="8"/>
  <c r="L494" i="8"/>
  <c r="L495" i="8"/>
  <c r="L496" i="8"/>
  <c r="L497" i="8"/>
  <c r="L498" i="8"/>
  <c r="L499" i="8"/>
  <c r="L500" i="8"/>
  <c r="L501" i="8"/>
  <c r="L502" i="8"/>
  <c r="L503" i="8"/>
  <c r="L504" i="8"/>
  <c r="L505" i="8"/>
  <c r="L506" i="8"/>
  <c r="L507" i="8"/>
  <c r="L508" i="8"/>
  <c r="L509" i="8"/>
  <c r="L510" i="8"/>
  <c r="L511" i="8"/>
  <c r="L512" i="8"/>
  <c r="L513" i="8"/>
  <c r="L514" i="8"/>
  <c r="L515" i="8"/>
  <c r="L516" i="8"/>
  <c r="L517" i="8"/>
  <c r="L518" i="8"/>
  <c r="L519" i="8"/>
  <c r="L520" i="8"/>
  <c r="L521" i="8"/>
  <c r="L522" i="8"/>
  <c r="L523" i="8"/>
  <c r="L524" i="8"/>
  <c r="L525" i="8"/>
  <c r="L526" i="8"/>
  <c r="L527" i="8"/>
  <c r="L528" i="8"/>
  <c r="L529" i="8"/>
  <c r="L530" i="8"/>
  <c r="L531" i="8"/>
  <c r="L532" i="8"/>
  <c r="L533" i="8"/>
  <c r="L534" i="8"/>
  <c r="L535" i="8"/>
  <c r="L536" i="8"/>
  <c r="L537" i="8"/>
  <c r="L538" i="8"/>
  <c r="L539" i="8"/>
  <c r="L540" i="8"/>
  <c r="L541" i="8"/>
  <c r="L542" i="8"/>
  <c r="L543" i="8"/>
  <c r="L544" i="8"/>
  <c r="L545" i="8"/>
  <c r="L546" i="8"/>
  <c r="L547" i="8"/>
  <c r="L548" i="8"/>
  <c r="L549" i="8"/>
  <c r="L550" i="8"/>
  <c r="L551" i="8"/>
  <c r="L552" i="8"/>
  <c r="L553" i="8"/>
  <c r="L554" i="8"/>
  <c r="L555" i="8"/>
  <c r="L556" i="8"/>
  <c r="L557" i="8"/>
  <c r="L558" i="8"/>
  <c r="L559" i="8"/>
  <c r="L560" i="8"/>
  <c r="L561" i="8"/>
  <c r="L562" i="8"/>
  <c r="L563" i="8"/>
  <c r="L564" i="8"/>
  <c r="L565" i="8"/>
  <c r="L566" i="8"/>
  <c r="L567" i="8"/>
  <c r="L568" i="8"/>
  <c r="L569" i="8"/>
  <c r="L570" i="8"/>
  <c r="L571" i="8"/>
  <c r="L572" i="8"/>
  <c r="L573" i="8"/>
  <c r="L574" i="8"/>
  <c r="L575" i="8"/>
  <c r="L576" i="8"/>
  <c r="L577" i="8"/>
  <c r="L578" i="8"/>
  <c r="L579" i="8"/>
  <c r="L580" i="8"/>
  <c r="L581" i="8"/>
  <c r="L582" i="8"/>
  <c r="L583" i="8"/>
  <c r="L584" i="8"/>
  <c r="L585" i="8"/>
  <c r="L586" i="8"/>
  <c r="L587" i="8"/>
  <c r="L588" i="8"/>
  <c r="L589" i="8"/>
  <c r="L590" i="8"/>
  <c r="L591" i="8"/>
  <c r="L592" i="8"/>
  <c r="L593" i="8"/>
  <c r="L594" i="8"/>
  <c r="L595" i="8"/>
  <c r="L596" i="8"/>
  <c r="L597" i="8"/>
  <c r="L598" i="8"/>
  <c r="L599" i="8"/>
  <c r="L600" i="8"/>
  <c r="L601" i="8"/>
  <c r="L602" i="8"/>
  <c r="L603" i="8"/>
  <c r="L604" i="8"/>
  <c r="L605" i="8"/>
  <c r="L606" i="8"/>
  <c r="L607" i="8"/>
  <c r="L608" i="8"/>
  <c r="L609" i="8"/>
  <c r="L610" i="8"/>
  <c r="L611" i="8"/>
  <c r="L612" i="8"/>
  <c r="L613" i="8"/>
  <c r="L614" i="8"/>
  <c r="L615" i="8"/>
  <c r="L616" i="8"/>
  <c r="L617" i="8"/>
  <c r="L618" i="8"/>
  <c r="L619" i="8"/>
  <c r="L620" i="8"/>
  <c r="L621" i="8"/>
  <c r="L622" i="8"/>
  <c r="L623" i="8"/>
  <c r="L624" i="8"/>
  <c r="L625" i="8"/>
  <c r="L626" i="8"/>
  <c r="L627" i="8"/>
  <c r="L628" i="8"/>
  <c r="L629" i="8"/>
  <c r="L630" i="8"/>
  <c r="L631" i="8"/>
  <c r="L632" i="8"/>
  <c r="L633" i="8"/>
  <c r="L634" i="8"/>
  <c r="L635" i="8"/>
  <c r="L636" i="8"/>
  <c r="L637" i="8"/>
  <c r="L638" i="8"/>
  <c r="L639" i="8"/>
  <c r="L640" i="8"/>
  <c r="L641" i="8"/>
  <c r="L642" i="8"/>
  <c r="L643" i="8"/>
  <c r="L644" i="8"/>
  <c r="L645" i="8"/>
  <c r="L646" i="8"/>
  <c r="L647" i="8"/>
  <c r="L648" i="8"/>
  <c r="L649" i="8"/>
  <c r="L650" i="8"/>
  <c r="L651" i="8"/>
  <c r="L652" i="8"/>
  <c r="L653" i="8"/>
  <c r="L654" i="8"/>
  <c r="L655" i="8"/>
  <c r="L656" i="8"/>
  <c r="L657" i="8"/>
  <c r="L658" i="8"/>
  <c r="L659" i="8"/>
  <c r="L660" i="8"/>
  <c r="L661" i="8"/>
  <c r="L662" i="8"/>
  <c r="L663" i="8"/>
  <c r="L664" i="8"/>
  <c r="L665" i="8"/>
  <c r="L666" i="8"/>
  <c r="L667" i="8"/>
  <c r="L668" i="8"/>
  <c r="L669" i="8"/>
  <c r="L670" i="8"/>
  <c r="L671" i="8"/>
  <c r="L672" i="8"/>
  <c r="L673" i="8"/>
  <c r="L674" i="8"/>
  <c r="L675" i="8"/>
  <c r="L676" i="8"/>
  <c r="L677" i="8"/>
  <c r="L678" i="8"/>
  <c r="L679" i="8"/>
  <c r="L680" i="8"/>
  <c r="L681" i="8"/>
  <c r="L682" i="8"/>
  <c r="L683" i="8"/>
  <c r="L684" i="8"/>
  <c r="L685" i="8"/>
  <c r="L686" i="8"/>
  <c r="L687" i="8"/>
  <c r="L688" i="8"/>
  <c r="L689" i="8"/>
  <c r="L690" i="8"/>
  <c r="L691" i="8"/>
  <c r="L692" i="8"/>
  <c r="L693" i="8"/>
  <c r="L694" i="8"/>
  <c r="L695" i="8"/>
  <c r="L696" i="8"/>
  <c r="L697" i="8"/>
  <c r="L698" i="8"/>
  <c r="L699" i="8"/>
  <c r="L700" i="8"/>
  <c r="L701" i="8"/>
  <c r="L702" i="8"/>
  <c r="L703" i="8"/>
  <c r="L704" i="8"/>
  <c r="L705" i="8"/>
  <c r="L706" i="8"/>
  <c r="L707" i="8"/>
  <c r="L708" i="8"/>
  <c r="L709" i="8"/>
  <c r="L710" i="8"/>
  <c r="L711" i="8"/>
  <c r="L712" i="8"/>
  <c r="L713" i="8"/>
  <c r="L714" i="8"/>
  <c r="L715" i="8"/>
  <c r="L716" i="8"/>
  <c r="L717" i="8"/>
  <c r="L718" i="8"/>
  <c r="L719" i="8"/>
  <c r="L720" i="8"/>
  <c r="L721" i="8"/>
  <c r="L722" i="8"/>
  <c r="L723" i="8"/>
  <c r="L724" i="8"/>
  <c r="L725" i="8"/>
  <c r="L726" i="8"/>
  <c r="L727" i="8"/>
  <c r="L728" i="8"/>
  <c r="L729" i="8"/>
  <c r="L730" i="8"/>
  <c r="L731" i="8"/>
  <c r="L732" i="8"/>
  <c r="L733" i="8"/>
  <c r="L734" i="8"/>
  <c r="L735" i="8"/>
  <c r="L736" i="8"/>
  <c r="L737" i="8"/>
  <c r="L738" i="8"/>
  <c r="L739" i="8"/>
  <c r="L740" i="8"/>
  <c r="L741" i="8"/>
  <c r="L742" i="8"/>
  <c r="L743" i="8"/>
  <c r="L744" i="8"/>
  <c r="L745" i="8"/>
  <c r="L746" i="8"/>
  <c r="L747" i="8"/>
  <c r="L748" i="8"/>
  <c r="L749" i="8"/>
  <c r="L750" i="8"/>
  <c r="L751" i="8"/>
  <c r="L752" i="8"/>
  <c r="L753" i="8"/>
  <c r="L754" i="8"/>
  <c r="K389" i="8"/>
  <c r="K390" i="8"/>
  <c r="K391" i="8"/>
  <c r="K392" i="8"/>
  <c r="K393" i="8"/>
  <c r="K394" i="8"/>
  <c r="K395" i="8"/>
  <c r="K396" i="8"/>
  <c r="K397" i="8"/>
  <c r="K398" i="8"/>
  <c r="K399" i="8"/>
  <c r="K400" i="8"/>
  <c r="K401" i="8"/>
  <c r="K402" i="8"/>
  <c r="K403" i="8"/>
  <c r="K404" i="8"/>
  <c r="K405" i="8"/>
  <c r="K406" i="8"/>
  <c r="K407" i="8"/>
  <c r="K408" i="8"/>
  <c r="K409" i="8"/>
  <c r="K410" i="8"/>
  <c r="K411" i="8"/>
  <c r="K412" i="8"/>
  <c r="K413" i="8"/>
  <c r="K414" i="8"/>
  <c r="K415" i="8"/>
  <c r="K416" i="8"/>
  <c r="K417" i="8"/>
  <c r="K418" i="8"/>
  <c r="K419" i="8"/>
  <c r="K420" i="8"/>
  <c r="K421" i="8"/>
  <c r="K422" i="8"/>
  <c r="K423" i="8"/>
  <c r="K424" i="8"/>
  <c r="K425" i="8"/>
  <c r="K426" i="8"/>
  <c r="K427" i="8"/>
  <c r="K428" i="8"/>
  <c r="K429" i="8"/>
  <c r="K430" i="8"/>
  <c r="K431" i="8"/>
  <c r="K432" i="8"/>
  <c r="K433" i="8"/>
  <c r="K434" i="8"/>
  <c r="K435" i="8"/>
  <c r="K436" i="8"/>
  <c r="K437" i="8"/>
  <c r="K438" i="8"/>
  <c r="K439" i="8"/>
  <c r="K440" i="8"/>
  <c r="K441" i="8"/>
  <c r="K442" i="8"/>
  <c r="K443" i="8"/>
  <c r="K444" i="8"/>
  <c r="K445" i="8"/>
  <c r="K446" i="8"/>
  <c r="K447" i="8"/>
  <c r="K448" i="8"/>
  <c r="K449" i="8"/>
  <c r="K450" i="8"/>
  <c r="K451" i="8"/>
  <c r="K452" i="8"/>
  <c r="K453" i="8"/>
  <c r="K454" i="8"/>
  <c r="K455" i="8"/>
  <c r="K456" i="8"/>
  <c r="K457" i="8"/>
  <c r="K458" i="8"/>
  <c r="K459" i="8"/>
  <c r="K460" i="8"/>
  <c r="K461" i="8"/>
  <c r="K462" i="8"/>
  <c r="K463" i="8"/>
  <c r="K464" i="8"/>
  <c r="K465" i="8"/>
  <c r="K466" i="8"/>
  <c r="K467" i="8"/>
  <c r="K468" i="8"/>
  <c r="K469" i="8"/>
  <c r="K470" i="8"/>
  <c r="K471" i="8"/>
  <c r="K472" i="8"/>
  <c r="K473" i="8"/>
  <c r="K474" i="8"/>
  <c r="K475" i="8"/>
  <c r="K476" i="8"/>
  <c r="K477" i="8"/>
  <c r="K478" i="8"/>
  <c r="K479" i="8"/>
  <c r="K480" i="8"/>
  <c r="K481" i="8"/>
  <c r="K482" i="8"/>
  <c r="K483" i="8"/>
  <c r="K484" i="8"/>
  <c r="K485" i="8"/>
  <c r="K486" i="8"/>
  <c r="K487" i="8"/>
  <c r="K488" i="8"/>
  <c r="K489" i="8"/>
  <c r="K490" i="8"/>
  <c r="K491" i="8"/>
  <c r="K492" i="8"/>
  <c r="K493" i="8"/>
  <c r="K494" i="8"/>
  <c r="K495" i="8"/>
  <c r="K496" i="8"/>
  <c r="K497" i="8"/>
  <c r="K498" i="8"/>
  <c r="K499" i="8"/>
  <c r="K500" i="8"/>
  <c r="K501" i="8"/>
  <c r="K502" i="8"/>
  <c r="K503" i="8"/>
  <c r="K504" i="8"/>
  <c r="K505" i="8"/>
  <c r="K506" i="8"/>
  <c r="K507" i="8"/>
  <c r="K508" i="8"/>
  <c r="K509" i="8"/>
  <c r="K510" i="8"/>
  <c r="K511" i="8"/>
  <c r="K512" i="8"/>
  <c r="K513" i="8"/>
  <c r="K514" i="8"/>
  <c r="K515" i="8"/>
  <c r="K516" i="8"/>
  <c r="K517" i="8"/>
  <c r="K518" i="8"/>
  <c r="K519" i="8"/>
  <c r="K520" i="8"/>
  <c r="K521" i="8"/>
  <c r="K522" i="8"/>
  <c r="K523" i="8"/>
  <c r="K524" i="8"/>
  <c r="K525" i="8"/>
  <c r="K526" i="8"/>
  <c r="K527" i="8"/>
  <c r="K528" i="8"/>
  <c r="K529" i="8"/>
  <c r="K530" i="8"/>
  <c r="K531" i="8"/>
  <c r="K532" i="8"/>
  <c r="K533" i="8"/>
  <c r="K534" i="8"/>
  <c r="K535" i="8"/>
  <c r="K536" i="8"/>
  <c r="K537" i="8"/>
  <c r="K538" i="8"/>
  <c r="K539" i="8"/>
  <c r="K540" i="8"/>
  <c r="K541" i="8"/>
  <c r="K542" i="8"/>
  <c r="K543" i="8"/>
  <c r="K544" i="8"/>
  <c r="K545" i="8"/>
  <c r="K546" i="8"/>
  <c r="K547" i="8"/>
  <c r="K548" i="8"/>
  <c r="K549" i="8"/>
  <c r="K550" i="8"/>
  <c r="K551" i="8"/>
  <c r="K552" i="8"/>
  <c r="K553" i="8"/>
  <c r="K554" i="8"/>
  <c r="K555" i="8"/>
  <c r="K556" i="8"/>
  <c r="K557" i="8"/>
  <c r="K558" i="8"/>
  <c r="K559" i="8"/>
  <c r="K560" i="8"/>
  <c r="K561" i="8"/>
  <c r="K562" i="8"/>
  <c r="K563" i="8"/>
  <c r="K564" i="8"/>
  <c r="K565" i="8"/>
  <c r="K566" i="8"/>
  <c r="K567" i="8"/>
  <c r="K568" i="8"/>
  <c r="K569" i="8"/>
  <c r="K570" i="8"/>
  <c r="K571" i="8"/>
  <c r="K572" i="8"/>
  <c r="K573" i="8"/>
  <c r="K574" i="8"/>
  <c r="K575" i="8"/>
  <c r="K576" i="8"/>
  <c r="K577" i="8"/>
  <c r="K578" i="8"/>
  <c r="K579" i="8"/>
  <c r="K580" i="8"/>
  <c r="K581" i="8"/>
  <c r="K582" i="8"/>
  <c r="K583" i="8"/>
  <c r="K584" i="8"/>
  <c r="K585" i="8"/>
  <c r="K586" i="8"/>
  <c r="K587" i="8"/>
  <c r="K588" i="8"/>
  <c r="K589" i="8"/>
  <c r="K590" i="8"/>
  <c r="K591" i="8"/>
  <c r="K592" i="8"/>
  <c r="K593" i="8"/>
  <c r="K594" i="8"/>
  <c r="K595" i="8"/>
  <c r="K596" i="8"/>
  <c r="K597" i="8"/>
  <c r="K598" i="8"/>
  <c r="K599" i="8"/>
  <c r="K600" i="8"/>
  <c r="K601" i="8"/>
  <c r="K602" i="8"/>
  <c r="K603" i="8"/>
  <c r="K604" i="8"/>
  <c r="K605" i="8"/>
  <c r="K606" i="8"/>
  <c r="K607" i="8"/>
  <c r="K608" i="8"/>
  <c r="K609" i="8"/>
  <c r="K610" i="8"/>
  <c r="K611" i="8"/>
  <c r="K612" i="8"/>
  <c r="K613" i="8"/>
  <c r="K614" i="8"/>
  <c r="K615" i="8"/>
  <c r="K616" i="8"/>
  <c r="K617" i="8"/>
  <c r="K618" i="8"/>
  <c r="K619" i="8"/>
  <c r="K620" i="8"/>
  <c r="K621" i="8"/>
  <c r="K622" i="8"/>
  <c r="K623" i="8"/>
  <c r="K624" i="8"/>
  <c r="K625" i="8"/>
  <c r="K626" i="8"/>
  <c r="K627" i="8"/>
  <c r="K628" i="8"/>
  <c r="K629" i="8"/>
  <c r="K630" i="8"/>
  <c r="K631" i="8"/>
  <c r="K632" i="8"/>
  <c r="K633" i="8"/>
  <c r="K634" i="8"/>
  <c r="K635" i="8"/>
  <c r="K636" i="8"/>
  <c r="K637" i="8"/>
  <c r="K638" i="8"/>
  <c r="K639" i="8"/>
  <c r="K640" i="8"/>
  <c r="K641" i="8"/>
  <c r="K642" i="8"/>
  <c r="K643" i="8"/>
  <c r="K644" i="8"/>
  <c r="K645" i="8"/>
  <c r="K646" i="8"/>
  <c r="K647" i="8"/>
  <c r="K648" i="8"/>
  <c r="K649" i="8"/>
  <c r="K650" i="8"/>
  <c r="K651" i="8"/>
  <c r="K652" i="8"/>
  <c r="K653" i="8"/>
  <c r="K654" i="8"/>
  <c r="K655" i="8"/>
  <c r="K656" i="8"/>
  <c r="K657" i="8"/>
  <c r="K658" i="8"/>
  <c r="K659" i="8"/>
  <c r="K660" i="8"/>
  <c r="K661" i="8"/>
  <c r="K662" i="8"/>
  <c r="K663" i="8"/>
  <c r="K664" i="8"/>
  <c r="K665" i="8"/>
  <c r="K666" i="8"/>
  <c r="K667" i="8"/>
  <c r="K668" i="8"/>
  <c r="K669" i="8"/>
  <c r="K670" i="8"/>
  <c r="K671" i="8"/>
  <c r="K672" i="8"/>
  <c r="K673" i="8"/>
  <c r="K674" i="8"/>
  <c r="K675" i="8"/>
  <c r="K676" i="8"/>
  <c r="K677" i="8"/>
  <c r="K678" i="8"/>
  <c r="K679" i="8"/>
  <c r="K680" i="8"/>
  <c r="K681" i="8"/>
  <c r="K682" i="8"/>
  <c r="K683" i="8"/>
  <c r="K684" i="8"/>
  <c r="K685" i="8"/>
  <c r="K686" i="8"/>
  <c r="K687" i="8"/>
  <c r="K688" i="8"/>
  <c r="K689" i="8"/>
  <c r="K690" i="8"/>
  <c r="K691" i="8"/>
  <c r="K692" i="8"/>
  <c r="K693" i="8"/>
  <c r="K694" i="8"/>
  <c r="K695" i="8"/>
  <c r="K696" i="8"/>
  <c r="K697" i="8"/>
  <c r="K698" i="8"/>
  <c r="K699" i="8"/>
  <c r="K700" i="8"/>
  <c r="K701" i="8"/>
  <c r="K702" i="8"/>
  <c r="K703" i="8"/>
  <c r="K704" i="8"/>
  <c r="K705" i="8"/>
  <c r="K706" i="8"/>
  <c r="K707" i="8"/>
  <c r="K708" i="8"/>
  <c r="K709" i="8"/>
  <c r="K710" i="8"/>
  <c r="K711" i="8"/>
  <c r="K712" i="8"/>
  <c r="K713" i="8"/>
  <c r="K714" i="8"/>
  <c r="K715" i="8"/>
  <c r="K716" i="8"/>
  <c r="K717" i="8"/>
  <c r="K718" i="8"/>
  <c r="K719" i="8"/>
  <c r="K720" i="8"/>
  <c r="K721" i="8"/>
  <c r="K722" i="8"/>
  <c r="K723" i="8"/>
  <c r="K724" i="8"/>
  <c r="K725" i="8"/>
  <c r="K726" i="8"/>
  <c r="K727" i="8"/>
  <c r="K728" i="8"/>
  <c r="K729" i="8"/>
  <c r="K730" i="8"/>
  <c r="K731" i="8"/>
  <c r="K732" i="8"/>
  <c r="K733" i="8"/>
  <c r="K734" i="8"/>
  <c r="K735" i="8"/>
  <c r="K736" i="8"/>
  <c r="K737" i="8"/>
  <c r="K738" i="8"/>
  <c r="K739" i="8"/>
  <c r="K740" i="8"/>
  <c r="K741" i="8"/>
  <c r="K742" i="8"/>
  <c r="K743" i="8"/>
  <c r="K744" i="8"/>
  <c r="K745" i="8"/>
  <c r="K746" i="8"/>
  <c r="K747" i="8"/>
  <c r="K748" i="8"/>
  <c r="K749" i="8"/>
  <c r="K750" i="8"/>
  <c r="K751" i="8"/>
  <c r="K752" i="8"/>
  <c r="K753" i="8"/>
  <c r="K754" i="8"/>
  <c r="K388" i="8"/>
  <c r="M748" i="8" l="1"/>
  <c r="M700" i="8"/>
  <c r="M692" i="8"/>
  <c r="M594" i="8"/>
  <c r="M586" i="8"/>
  <c r="M681" i="8"/>
  <c r="M617" i="8"/>
  <c r="M585" i="8"/>
  <c r="M545" i="8"/>
  <c r="M743" i="8"/>
  <c r="M735" i="8"/>
  <c r="M727" i="8"/>
  <c r="M711" i="8"/>
  <c r="M695" i="8"/>
  <c r="M687" i="8"/>
  <c r="M671" i="8"/>
  <c r="M663" i="8"/>
  <c r="M655" i="8"/>
  <c r="M647" i="8"/>
  <c r="M639" i="8"/>
  <c r="M631" i="8"/>
  <c r="M623" i="8"/>
  <c r="M615" i="8"/>
  <c r="M583" i="8"/>
  <c r="M740" i="8"/>
  <c r="M751" i="8"/>
  <c r="M750" i="8"/>
  <c r="M742" i="8"/>
  <c r="M734" i="8"/>
  <c r="M726" i="8"/>
  <c r="M694" i="8"/>
  <c r="M686" i="8"/>
  <c r="M678" i="8"/>
  <c r="M670" i="8"/>
  <c r="M662" i="8"/>
  <c r="M654" i="8"/>
  <c r="M646" i="8"/>
  <c r="M638" i="8"/>
  <c r="M630" i="8"/>
  <c r="M622" i="8"/>
  <c r="M614" i="8"/>
  <c r="M606" i="8"/>
  <c r="M724" i="8"/>
  <c r="M737" i="8"/>
  <c r="M733" i="8"/>
  <c r="M725" i="8"/>
  <c r="M709" i="8"/>
  <c r="M693" i="8"/>
  <c r="M685" i="8"/>
  <c r="M677" i="8"/>
  <c r="M669" i="8"/>
  <c r="M653" i="8"/>
  <c r="M645" i="8"/>
  <c r="M637" i="8"/>
  <c r="M629" i="8"/>
  <c r="M621" i="8"/>
  <c r="M613" i="8"/>
  <c r="M605" i="8"/>
  <c r="M589" i="8"/>
  <c r="M581" i="8"/>
  <c r="M565" i="8"/>
  <c r="M549" i="8"/>
  <c r="M533" i="8"/>
  <c r="M517" i="8"/>
  <c r="M501" i="8"/>
  <c r="M493" i="8"/>
  <c r="M485" i="8"/>
  <c r="M477" i="8"/>
  <c r="M684" i="8"/>
  <c r="M676" i="8"/>
  <c r="M668" i="8"/>
  <c r="M660" i="8"/>
  <c r="M644" i="8"/>
  <c r="M636" i="8"/>
  <c r="M628" i="8"/>
  <c r="M620" i="8"/>
  <c r="M612" i="8"/>
  <c r="M604" i="8"/>
  <c r="M596" i="8"/>
  <c r="M588" i="8"/>
  <c r="M580" i="8"/>
  <c r="M572" i="8"/>
  <c r="M564" i="8"/>
  <c r="M556" i="8"/>
  <c r="M548" i="8"/>
  <c r="M540" i="8"/>
  <c r="M532" i="8"/>
  <c r="M524" i="8"/>
  <c r="M516" i="8"/>
  <c r="M508" i="8"/>
  <c r="M500" i="8"/>
  <c r="M492" i="8"/>
  <c r="M484" i="8"/>
  <c r="M476" i="8"/>
  <c r="M468" i="8"/>
  <c r="M460" i="8"/>
  <c r="M732" i="8"/>
  <c r="M483" i="8"/>
  <c r="M451" i="8"/>
  <c r="M749" i="8"/>
  <c r="M741" i="8"/>
  <c r="M661" i="8"/>
  <c r="M717" i="8"/>
  <c r="M701" i="8"/>
  <c r="M489" i="8"/>
  <c r="M433" i="8"/>
  <c r="M719" i="8"/>
  <c r="M703" i="8"/>
  <c r="M679" i="8"/>
  <c r="M403" i="8"/>
  <c r="M473" i="8"/>
  <c r="M417" i="8"/>
  <c r="M537" i="8"/>
  <c r="M578" i="8"/>
  <c r="M570" i="8"/>
  <c r="M562" i="8"/>
  <c r="M554" i="8"/>
  <c r="M546" i="8"/>
  <c r="M538" i="8"/>
  <c r="M530" i="8"/>
  <c r="M522" i="8"/>
  <c r="M514" i="8"/>
  <c r="M506" i="8"/>
  <c r="M498" i="8"/>
  <c r="M490" i="8"/>
  <c r="M482" i="8"/>
  <c r="M474" i="8"/>
  <c r="M466" i="8"/>
  <c r="M458" i="8"/>
  <c r="M450" i="8"/>
  <c r="M442" i="8"/>
  <c r="M434" i="8"/>
  <c r="M426" i="8"/>
  <c r="M418" i="8"/>
  <c r="M410" i="8"/>
  <c r="M402" i="8"/>
  <c r="M394" i="8"/>
  <c r="M718" i="8"/>
  <c r="M710" i="8"/>
  <c r="M702" i="8"/>
  <c r="M595" i="8"/>
  <c r="M571" i="8"/>
  <c r="M555" i="8"/>
  <c r="M539" i="8"/>
  <c r="M523" i="8"/>
  <c r="M507" i="8"/>
  <c r="M459" i="8"/>
  <c r="M395" i="8"/>
  <c r="M497" i="8"/>
  <c r="M449" i="8"/>
  <c r="M401" i="8"/>
  <c r="M569" i="8"/>
  <c r="M608" i="8"/>
  <c r="M600" i="8"/>
  <c r="M592" i="8"/>
  <c r="M584" i="8"/>
  <c r="M576" i="8"/>
  <c r="M568" i="8"/>
  <c r="M560" i="8"/>
  <c r="M552" i="8"/>
  <c r="M544" i="8"/>
  <c r="M536" i="8"/>
  <c r="M528" i="8"/>
  <c r="M520" i="8"/>
  <c r="M512" i="8"/>
  <c r="M504" i="8"/>
  <c r="M496" i="8"/>
  <c r="M488" i="8"/>
  <c r="M480" i="8"/>
  <c r="M472" i="8"/>
  <c r="M464" i="8"/>
  <c r="M456" i="8"/>
  <c r="M448" i="8"/>
  <c r="M440" i="8"/>
  <c r="M432" i="8"/>
  <c r="M424" i="8"/>
  <c r="M416" i="8"/>
  <c r="M408" i="8"/>
  <c r="M400" i="8"/>
  <c r="M392" i="8"/>
  <c r="M716" i="8"/>
  <c r="M708" i="8"/>
  <c r="M652" i="8"/>
  <c r="M603" i="8"/>
  <c r="M593" i="8"/>
  <c r="M443" i="8"/>
  <c r="M505" i="8"/>
  <c r="M457" i="8"/>
  <c r="M393" i="8"/>
  <c r="M553" i="8"/>
  <c r="M575" i="8"/>
  <c r="M567" i="8"/>
  <c r="M559" i="8"/>
  <c r="M551" i="8"/>
  <c r="M543" i="8"/>
  <c r="M535" i="8"/>
  <c r="M527" i="8"/>
  <c r="M519" i="8"/>
  <c r="M511" i="8"/>
  <c r="M503" i="8"/>
  <c r="M495" i="8"/>
  <c r="M487" i="8"/>
  <c r="M479" i="8"/>
  <c r="M471" i="8"/>
  <c r="M463" i="8"/>
  <c r="M455" i="8"/>
  <c r="M447" i="8"/>
  <c r="X393" i="8" s="1"/>
  <c r="M439" i="8"/>
  <c r="M431" i="8"/>
  <c r="M423" i="8"/>
  <c r="M415" i="8"/>
  <c r="M407" i="8"/>
  <c r="M399" i="8"/>
  <c r="M391" i="8"/>
  <c r="M747" i="8"/>
  <c r="M739" i="8"/>
  <c r="M731" i="8"/>
  <c r="M723" i="8"/>
  <c r="M715" i="8"/>
  <c r="M707" i="8"/>
  <c r="M699" i="8"/>
  <c r="M691" i="8"/>
  <c r="M683" i="8"/>
  <c r="M675" i="8"/>
  <c r="M667" i="8"/>
  <c r="M659" i="8"/>
  <c r="M651" i="8"/>
  <c r="M643" i="8"/>
  <c r="M635" i="8"/>
  <c r="M627" i="8"/>
  <c r="M619" i="8"/>
  <c r="M611" i="8"/>
  <c r="M602" i="8"/>
  <c r="M591" i="8"/>
  <c r="M499" i="8"/>
  <c r="M435" i="8"/>
  <c r="M481" i="8"/>
  <c r="M425" i="8"/>
  <c r="M521" i="8"/>
  <c r="M598" i="8"/>
  <c r="M590" i="8"/>
  <c r="M582" i="8"/>
  <c r="M574" i="8"/>
  <c r="M566" i="8"/>
  <c r="M558" i="8"/>
  <c r="M550" i="8"/>
  <c r="M542" i="8"/>
  <c r="M534" i="8"/>
  <c r="M526" i="8"/>
  <c r="M518" i="8"/>
  <c r="M510" i="8"/>
  <c r="M502" i="8"/>
  <c r="M494" i="8"/>
  <c r="M486" i="8"/>
  <c r="M478" i="8"/>
  <c r="M470" i="8"/>
  <c r="M462" i="8"/>
  <c r="M454" i="8"/>
  <c r="M446" i="8"/>
  <c r="M438" i="8"/>
  <c r="M430" i="8"/>
  <c r="M422" i="8"/>
  <c r="M414" i="8"/>
  <c r="M406" i="8"/>
  <c r="M398" i="8"/>
  <c r="M390" i="8"/>
  <c r="M754" i="8"/>
  <c r="M746" i="8"/>
  <c r="M738" i="8"/>
  <c r="M730" i="8"/>
  <c r="M722" i="8"/>
  <c r="M714" i="8"/>
  <c r="M706" i="8"/>
  <c r="M698" i="8"/>
  <c r="M690" i="8"/>
  <c r="M682" i="8"/>
  <c r="M674" i="8"/>
  <c r="M666" i="8"/>
  <c r="M658" i="8"/>
  <c r="M650" i="8"/>
  <c r="M642" i="8"/>
  <c r="M634" i="8"/>
  <c r="M626" i="8"/>
  <c r="M618" i="8"/>
  <c r="M610" i="8"/>
  <c r="M601" i="8"/>
  <c r="M579" i="8"/>
  <c r="M563" i="8"/>
  <c r="M547" i="8"/>
  <c r="M531" i="8"/>
  <c r="M515" i="8"/>
  <c r="M475" i="8"/>
  <c r="M427" i="8"/>
  <c r="M465" i="8"/>
  <c r="M409" i="8"/>
  <c r="M469" i="8"/>
  <c r="M461" i="8"/>
  <c r="M453" i="8"/>
  <c r="M445" i="8"/>
  <c r="M437" i="8"/>
  <c r="M429" i="8"/>
  <c r="M421" i="8"/>
  <c r="M413" i="8"/>
  <c r="M405" i="8"/>
  <c r="M397" i="8"/>
  <c r="M389" i="8"/>
  <c r="M753" i="8"/>
  <c r="M745" i="8"/>
  <c r="M729" i="8"/>
  <c r="M721" i="8"/>
  <c r="M713" i="8"/>
  <c r="M705" i="8"/>
  <c r="M697" i="8"/>
  <c r="M689" i="8"/>
  <c r="M673" i="8"/>
  <c r="M665" i="8"/>
  <c r="M657" i="8"/>
  <c r="M649" i="8"/>
  <c r="M641" i="8"/>
  <c r="M633" i="8"/>
  <c r="M625" i="8"/>
  <c r="M609" i="8"/>
  <c r="M599" i="8"/>
  <c r="M577" i="8"/>
  <c r="M561" i="8"/>
  <c r="M529" i="8"/>
  <c r="M513" i="8"/>
  <c r="M419" i="8"/>
  <c r="M441" i="8"/>
  <c r="M452" i="8"/>
  <c r="M444" i="8"/>
  <c r="M436" i="8"/>
  <c r="M428" i="8"/>
  <c r="M420" i="8"/>
  <c r="M412" i="8"/>
  <c r="M404" i="8"/>
  <c r="M396" i="8"/>
  <c r="M752" i="8"/>
  <c r="M744" i="8"/>
  <c r="M736" i="8"/>
  <c r="M728" i="8"/>
  <c r="M720" i="8"/>
  <c r="M712" i="8"/>
  <c r="M704" i="8"/>
  <c r="M696" i="8"/>
  <c r="M688" i="8"/>
  <c r="M680" i="8"/>
  <c r="M672" i="8"/>
  <c r="M664" i="8"/>
  <c r="M656" i="8"/>
  <c r="M648" i="8"/>
  <c r="M640" i="8"/>
  <c r="M632" i="8"/>
  <c r="M624" i="8"/>
  <c r="M616" i="8"/>
  <c r="M607" i="8"/>
  <c r="M597" i="8"/>
  <c r="M587" i="8"/>
  <c r="M573" i="8"/>
  <c r="M557" i="8"/>
  <c r="M541" i="8"/>
  <c r="M525" i="8"/>
  <c r="M509" i="8"/>
  <c r="M491" i="8"/>
  <c r="M467" i="8"/>
  <c r="M411" i="8"/>
  <c r="S389" i="7"/>
  <c r="S394" i="7" s="1"/>
  <c r="M388" i="8"/>
  <c r="Q389" i="7" l="1"/>
  <c r="Q394" i="7" s="1"/>
  <c r="R389" i="7"/>
  <c r="R394" i="7" s="1"/>
  <c r="O389" i="7"/>
  <c r="O394" i="7" s="1"/>
  <c r="P389" i="7"/>
  <c r="P394" i="7" s="1"/>
  <c r="M389" i="7"/>
  <c r="M394" i="7" s="1"/>
  <c r="N389" i="7"/>
  <c r="N394" i="7" s="1"/>
  <c r="K391" i="6"/>
  <c r="K396" i="6" s="1"/>
  <c r="L389" i="7"/>
  <c r="L394" i="7" s="1"/>
  <c r="X380" i="8" l="1"/>
  <c r="L393" i="8" l="1"/>
  <c r="N406" i="7" l="1"/>
  <c r="N407" i="7"/>
  <c r="N408" i="7"/>
  <c r="N409" i="7"/>
  <c r="N410" i="7"/>
  <c r="N411" i="7"/>
  <c r="N412" i="7"/>
  <c r="N413" i="7"/>
  <c r="N414" i="7"/>
  <c r="N415" i="7"/>
  <c r="N416" i="7"/>
  <c r="N417" i="7"/>
  <c r="N418" i="7"/>
  <c r="N419" i="7"/>
  <c r="N420" i="7"/>
  <c r="N421" i="7"/>
  <c r="N422" i="7"/>
  <c r="N423" i="7"/>
  <c r="N424" i="7"/>
  <c r="N425" i="7"/>
  <c r="N426" i="7"/>
  <c r="N427" i="7"/>
  <c r="N428" i="7"/>
  <c r="N429" i="7"/>
  <c r="N430" i="7"/>
  <c r="N431" i="7"/>
  <c r="N432" i="7"/>
  <c r="N433" i="7"/>
  <c r="N405" i="7"/>
  <c r="N40" i="5"/>
  <c r="L391" i="6"/>
  <c r="M391" i="6"/>
  <c r="N391" i="6"/>
  <c r="O391" i="6"/>
  <c r="P391" i="6"/>
  <c r="M40" i="5"/>
  <c r="I394" i="6"/>
  <c r="X364" i="8"/>
  <c r="Y364" i="8"/>
  <c r="Y373" i="8" s="1"/>
  <c r="Z364" i="8"/>
  <c r="Z373" i="8" s="1"/>
  <c r="AA364" i="8"/>
  <c r="AA373" i="8" s="1"/>
  <c r="AB364" i="8"/>
  <c r="AB373" i="8" s="1"/>
  <c r="AC364" i="8"/>
  <c r="AC373" i="8" s="1"/>
  <c r="AD364" i="8"/>
  <c r="AD373" i="8" s="1"/>
  <c r="AE364" i="8"/>
  <c r="AE373" i="8" s="1"/>
  <c r="V367" i="8"/>
  <c r="AF367" i="8" s="1"/>
  <c r="V369" i="8"/>
  <c r="X369" i="8"/>
  <c r="Y369" i="8"/>
  <c r="Z369" i="8"/>
  <c r="AA369" i="8"/>
  <c r="AB369" i="8"/>
  <c r="AC369" i="8"/>
  <c r="AD369" i="8"/>
  <c r="AE369" i="8"/>
  <c r="Y380" i="8"/>
  <c r="Z380" i="8"/>
  <c r="AA380" i="8"/>
  <c r="AB380" i="8"/>
  <c r="AC380" i="8"/>
  <c r="AD380" i="8"/>
  <c r="L379" i="8"/>
  <c r="L380" i="8"/>
  <c r="L381" i="8"/>
  <c r="L382" i="8"/>
  <c r="L383" i="8"/>
  <c r="L384" i="8"/>
  <c r="L385" i="8"/>
  <c r="L386" i="8"/>
  <c r="L387" i="8"/>
  <c r="L388" i="8"/>
  <c r="L389" i="8"/>
  <c r="L390" i="8"/>
  <c r="L391" i="8"/>
  <c r="L392" i="8"/>
  <c r="L394" i="8"/>
  <c r="L395" i="8"/>
  <c r="L396" i="8"/>
  <c r="L397" i="8"/>
  <c r="L398" i="8"/>
  <c r="L399" i="8"/>
  <c r="L400" i="8"/>
  <c r="L401" i="8"/>
  <c r="L402" i="8"/>
  <c r="L403" i="8"/>
  <c r="L404" i="8"/>
  <c r="L405" i="8"/>
  <c r="L406" i="8"/>
  <c r="L407" i="8"/>
  <c r="L408" i="8"/>
  <c r="L409" i="8"/>
  <c r="L410" i="8"/>
  <c r="L411" i="8"/>
  <c r="L412" i="8"/>
  <c r="L413" i="8"/>
  <c r="L414" i="8"/>
  <c r="L415" i="8"/>
  <c r="L416" i="8"/>
  <c r="L417" i="8"/>
  <c r="L418" i="8"/>
  <c r="L419" i="8"/>
  <c r="L420" i="8"/>
  <c r="L421" i="8"/>
  <c r="L422" i="8"/>
  <c r="L423" i="8"/>
  <c r="L424" i="8"/>
  <c r="L425" i="8"/>
  <c r="L426" i="8"/>
  <c r="L427" i="8"/>
  <c r="L428" i="8"/>
  <c r="L429" i="8"/>
  <c r="L430" i="8"/>
  <c r="L431" i="8"/>
  <c r="L432" i="8"/>
  <c r="L433" i="8"/>
  <c r="L434" i="8"/>
  <c r="L435" i="8"/>
  <c r="L436" i="8"/>
  <c r="L437" i="8"/>
  <c r="L438" i="8"/>
  <c r="L439" i="8"/>
  <c r="L440" i="8"/>
  <c r="L441" i="8"/>
  <c r="L442" i="8"/>
  <c r="L443" i="8"/>
  <c r="L444" i="8"/>
  <c r="L445" i="8"/>
  <c r="L446" i="8"/>
  <c r="L447" i="8"/>
  <c r="L448" i="8"/>
  <c r="L449" i="8"/>
  <c r="L450" i="8"/>
  <c r="L451" i="8"/>
  <c r="L452" i="8"/>
  <c r="L453" i="8"/>
  <c r="L454" i="8"/>
  <c r="L455" i="8"/>
  <c r="L456" i="8"/>
  <c r="L457" i="8"/>
  <c r="L458" i="8"/>
  <c r="L459" i="8"/>
  <c r="L460" i="8"/>
  <c r="L461" i="8"/>
  <c r="L462" i="8"/>
  <c r="L463" i="8"/>
  <c r="L464" i="8"/>
  <c r="L465" i="8"/>
  <c r="L466" i="8"/>
  <c r="L467" i="8"/>
  <c r="L468" i="8"/>
  <c r="L469" i="8"/>
  <c r="L470" i="8"/>
  <c r="L471" i="8"/>
  <c r="L472" i="8"/>
  <c r="L473" i="8"/>
  <c r="L474" i="8"/>
  <c r="L475" i="8"/>
  <c r="L476" i="8"/>
  <c r="L477" i="8"/>
  <c r="L478" i="8"/>
  <c r="L479" i="8"/>
  <c r="L480" i="8"/>
  <c r="L481" i="8"/>
  <c r="L482" i="8"/>
  <c r="L483" i="8"/>
  <c r="L484" i="8"/>
  <c r="AG369" i="8"/>
  <c r="AF378" i="8" s="1"/>
  <c r="M30" i="5" a="1"/>
  <c r="M30" i="5" s="1"/>
  <c r="J389" i="7"/>
  <c r="J391" i="7" s="1"/>
  <c r="X367" i="8" l="1"/>
  <c r="M362" i="8"/>
  <c r="M363" i="8"/>
  <c r="M364" i="8"/>
  <c r="M365" i="8"/>
  <c r="M370" i="8"/>
  <c r="M366" i="8"/>
  <c r="M372" i="8"/>
  <c r="M369" i="8"/>
  <c r="M368" i="8"/>
  <c r="M371" i="8"/>
  <c r="M367" i="8"/>
  <c r="M373" i="8"/>
  <c r="M377" i="8"/>
  <c r="M376" i="8"/>
  <c r="M374" i="8"/>
  <c r="M375" i="8"/>
  <c r="Z367" i="8"/>
  <c r="M379" i="8"/>
  <c r="M378" i="8"/>
  <c r="P396" i="6"/>
  <c r="O396" i="6"/>
  <c r="L396" i="6"/>
  <c r="N396" i="6"/>
  <c r="M380" i="8"/>
  <c r="M381" i="8"/>
  <c r="M383" i="8"/>
  <c r="M382" i="8"/>
  <c r="AE367" i="8"/>
  <c r="AD367" i="8"/>
  <c r="AC367" i="8"/>
  <c r="AA367" i="8"/>
  <c r="M384" i="8"/>
  <c r="M385" i="8"/>
  <c r="M386" i="8"/>
  <c r="M387" i="8"/>
  <c r="M35" i="5" a="1"/>
  <c r="M35" i="5" s="1"/>
  <c r="L392" i="7"/>
  <c r="AG364" i="8"/>
  <c r="X373" i="8" s="1"/>
  <c r="X378" i="8" s="1"/>
  <c r="M392" i="7"/>
  <c r="F40" i="5"/>
  <c r="M396" i="6"/>
  <c r="S392" i="7"/>
  <c r="R392" i="7"/>
  <c r="Q392" i="7"/>
  <c r="S391" i="7"/>
  <c r="R391" i="7"/>
  <c r="Q391" i="7"/>
  <c r="I393" i="6"/>
  <c r="M49" i="5" a="1"/>
  <c r="N49" i="5" s="1"/>
  <c r="P394" i="6"/>
  <c r="AC378" i="8"/>
  <c r="Z378" i="8"/>
  <c r="AD378" i="8"/>
  <c r="AB378" i="8"/>
  <c r="Y378" i="8"/>
  <c r="O394" i="6"/>
  <c r="N394" i="6"/>
  <c r="F22" i="5" a="1"/>
  <c r="F22" i="5" s="1"/>
  <c r="M394" i="6"/>
  <c r="F35" i="5" a="1"/>
  <c r="F35" i="5" s="1"/>
  <c r="V366" i="8"/>
  <c r="K394" i="6"/>
  <c r="L394" i="6"/>
  <c r="F49" i="5" a="1"/>
  <c r="F49" i="5" s="1"/>
  <c r="F30" i="5" a="1"/>
  <c r="F31" i="5" s="1"/>
  <c r="AA378" i="8"/>
  <c r="AE378" i="8"/>
  <c r="AB367" i="8"/>
  <c r="Y367" i="8"/>
  <c r="AG367" i="8"/>
  <c r="N31" i="5"/>
  <c r="M32" i="5"/>
  <c r="M31" i="5"/>
  <c r="N30" i="5"/>
  <c r="N32" i="5"/>
  <c r="M22" i="5" a="1"/>
  <c r="M22" i="5" s="1"/>
  <c r="L391" i="7"/>
  <c r="P391" i="7"/>
  <c r="J393" i="7"/>
  <c r="R393" i="7" s="1"/>
  <c r="O391" i="7"/>
  <c r="P392" i="7"/>
  <c r="N391" i="7"/>
  <c r="O392" i="7"/>
  <c r="M391" i="7"/>
  <c r="N392" i="7"/>
  <c r="F7" i="5"/>
  <c r="AF366" i="8" l="1"/>
  <c r="X366" i="8"/>
  <c r="M11" i="5" a="1"/>
  <c r="AF376" i="8"/>
  <c r="AC366" i="8"/>
  <c r="AA376" i="8"/>
  <c r="N35" i="5"/>
  <c r="M36" i="5"/>
  <c r="N36" i="5"/>
  <c r="M51" i="5"/>
  <c r="N50" i="5"/>
  <c r="N51" i="5"/>
  <c r="S393" i="7"/>
  <c r="Q393" i="7"/>
  <c r="N393" i="6"/>
  <c r="M393" i="6"/>
  <c r="P393" i="6"/>
  <c r="K393" i="6"/>
  <c r="O393" i="6"/>
  <c r="L393" i="6"/>
  <c r="V388" i="8"/>
  <c r="M49" i="5"/>
  <c r="M50" i="5"/>
  <c r="L393" i="7"/>
  <c r="Y376" i="8"/>
  <c r="F36" i="5"/>
  <c r="F51" i="5"/>
  <c r="F50" i="5"/>
  <c r="Y366" i="8"/>
  <c r="AG366" i="8"/>
  <c r="Z366" i="8"/>
  <c r="AB366" i="8"/>
  <c r="I395" i="6"/>
  <c r="V390" i="8"/>
  <c r="V368" i="8"/>
  <c r="AF368" i="8" s="1"/>
  <c r="F32" i="5"/>
  <c r="M393" i="7"/>
  <c r="F24" i="5"/>
  <c r="F30" i="5"/>
  <c r="F23" i="5"/>
  <c r="F25" i="5"/>
  <c r="F26" i="5"/>
  <c r="AA366" i="8"/>
  <c r="AD366" i="8"/>
  <c r="AE366" i="8"/>
  <c r="Z376" i="8"/>
  <c r="AE376" i="8"/>
  <c r="AC376" i="8"/>
  <c r="AB376" i="8"/>
  <c r="X376" i="8"/>
  <c r="AD376" i="8"/>
  <c r="M24" i="5"/>
  <c r="M23" i="5"/>
  <c r="N22" i="5"/>
  <c r="N23" i="5"/>
  <c r="N24" i="5"/>
  <c r="N25" i="5"/>
  <c r="N26" i="5"/>
  <c r="M26" i="5"/>
  <c r="M25" i="5"/>
  <c r="N393" i="7"/>
  <c r="O393" i="7"/>
  <c r="P393" i="7"/>
  <c r="II32" i="1"/>
  <c r="II33" i="1"/>
  <c r="IH27" i="1"/>
  <c r="II27" i="1"/>
  <c r="IJ27" i="1"/>
  <c r="IH28" i="1"/>
  <c r="II28" i="1"/>
  <c r="IJ28" i="1"/>
  <c r="IH29" i="1"/>
  <c r="II29" i="1"/>
  <c r="IJ29" i="1"/>
  <c r="IJ17" i="1"/>
  <c r="IJ18" i="1"/>
  <c r="IJ19" i="1"/>
  <c r="IJ8" i="1" s="1"/>
  <c r="IJ20" i="1"/>
  <c r="IJ21" i="1"/>
  <c r="Y388" i="8" l="1"/>
  <c r="Z388" i="8"/>
  <c r="AB388" i="8"/>
  <c r="AA388" i="8"/>
  <c r="AD388" i="8"/>
  <c r="AE388" i="8"/>
  <c r="AC388" i="8"/>
  <c r="AF388" i="8"/>
  <c r="X388" i="8"/>
  <c r="AC390" i="8"/>
  <c r="AB390" i="8"/>
  <c r="Z390" i="8"/>
  <c r="Y390" i="8"/>
  <c r="AF390" i="8"/>
  <c r="AA390" i="8"/>
  <c r="AD390" i="8"/>
  <c r="AE390" i="8"/>
  <c r="X390" i="8"/>
  <c r="N11" i="5"/>
  <c r="N18" i="5"/>
  <c r="M17" i="5"/>
  <c r="N16" i="5"/>
  <c r="M13" i="5"/>
  <c r="M16" i="5"/>
  <c r="N14" i="5"/>
  <c r="N17" i="5"/>
  <c r="N19" i="5"/>
  <c r="N13" i="5"/>
  <c r="N15" i="5"/>
  <c r="N12" i="5"/>
  <c r="M12" i="5"/>
  <c r="M15" i="5"/>
  <c r="M19" i="5"/>
  <c r="M18" i="5"/>
  <c r="M14" i="5"/>
  <c r="M11" i="5"/>
  <c r="F11" i="5" a="1"/>
  <c r="AC375" i="8"/>
  <c r="AF375" i="8"/>
  <c r="AD375" i="8"/>
  <c r="AA375" i="8"/>
  <c r="Z375" i="8"/>
  <c r="H22" i="5" a="1"/>
  <c r="J23" i="5" s="1"/>
  <c r="X375" i="8"/>
  <c r="AB375" i="8"/>
  <c r="Y375" i="8"/>
  <c r="AE375" i="8"/>
  <c r="H30" i="5" a="1"/>
  <c r="H30" i="5" s="1"/>
  <c r="L395" i="6"/>
  <c r="M395" i="6"/>
  <c r="H40" i="5" s="1" a="1"/>
  <c r="N395" i="6"/>
  <c r="K395" i="6"/>
  <c r="P395" i="6"/>
  <c r="O395" i="6"/>
  <c r="X368" i="8"/>
  <c r="AB368" i="8"/>
  <c r="AC368" i="8"/>
  <c r="Z368" i="8"/>
  <c r="AD368" i="8"/>
  <c r="AE368" i="8"/>
  <c r="Y368" i="8"/>
  <c r="AG368" i="8"/>
  <c r="AF377" i="8" s="1"/>
  <c r="AA368" i="8"/>
  <c r="IJ14" i="1"/>
  <c r="IJ13" i="1"/>
  <c r="IJ12" i="1"/>
  <c r="IJ11" i="1"/>
  <c r="IJ10" i="1"/>
  <c r="IJ7" i="1"/>
  <c r="IJ9" i="1"/>
  <c r="II17" i="1"/>
  <c r="II18" i="1"/>
  <c r="II19" i="1"/>
  <c r="II20" i="1"/>
  <c r="II21" i="1"/>
  <c r="IH18" i="1"/>
  <c r="IH19" i="1"/>
  <c r="IH7" i="1" s="1"/>
  <c r="IH20" i="1"/>
  <c r="IH21" i="1"/>
  <c r="IH17" i="1"/>
  <c r="IH32" i="1"/>
  <c r="IH33" i="1"/>
  <c r="IG33" i="1"/>
  <c r="IG32" i="1"/>
  <c r="IG28" i="1"/>
  <c r="IG29" i="1"/>
  <c r="IG27" i="1"/>
  <c r="H11" i="5" l="1" a="1"/>
  <c r="F12" i="5"/>
  <c r="F11" i="5"/>
  <c r="F19" i="5"/>
  <c r="F18" i="5"/>
  <c r="F17" i="5"/>
  <c r="F16" i="5"/>
  <c r="F13" i="5"/>
  <c r="F15" i="5"/>
  <c r="F14" i="5"/>
  <c r="II12" i="1"/>
  <c r="II7" i="1"/>
  <c r="K23" i="5"/>
  <c r="J22" i="5"/>
  <c r="K25" i="5"/>
  <c r="I23" i="5"/>
  <c r="H23" i="5"/>
  <c r="I22" i="5"/>
  <c r="H24" i="5"/>
  <c r="I25" i="5"/>
  <c r="K24" i="5"/>
  <c r="I24" i="5"/>
  <c r="H22" i="5"/>
  <c r="J25" i="5"/>
  <c r="K22" i="5"/>
  <c r="I26" i="5"/>
  <c r="K26" i="5"/>
  <c r="J26" i="5"/>
  <c r="H25" i="5"/>
  <c r="J24" i="5"/>
  <c r="H26" i="5"/>
  <c r="Z377" i="8"/>
  <c r="AB377" i="8"/>
  <c r="AD377" i="8"/>
  <c r="J31" i="5"/>
  <c r="H32" i="5"/>
  <c r="K30" i="5"/>
  <c r="I32" i="5"/>
  <c r="I31" i="5"/>
  <c r="I30" i="5"/>
  <c r="J32" i="5"/>
  <c r="K31" i="5"/>
  <c r="H31" i="5"/>
  <c r="J30" i="5"/>
  <c r="AC377" i="8"/>
  <c r="K32" i="5"/>
  <c r="AA377" i="8"/>
  <c r="X377" i="8"/>
  <c r="H40" i="5"/>
  <c r="K40" i="5"/>
  <c r="J40" i="5"/>
  <c r="I40" i="5"/>
  <c r="Y377" i="8"/>
  <c r="AE377" i="8"/>
  <c r="H35" i="5" a="1"/>
  <c r="H49" i="5" a="1"/>
  <c r="II11" i="1"/>
  <c r="II10" i="1"/>
  <c r="II13" i="1"/>
  <c r="II9" i="1"/>
  <c r="II8" i="1"/>
  <c r="II14" i="1"/>
  <c r="ID27" i="1"/>
  <c r="IE27" i="1"/>
  <c r="IF27" i="1"/>
  <c r="ID28" i="1"/>
  <c r="IE28" i="1"/>
  <c r="IF28" i="1"/>
  <c r="ID29" i="1"/>
  <c r="IE29" i="1"/>
  <c r="IF29" i="1"/>
  <c r="IC28" i="1"/>
  <c r="IC29" i="1"/>
  <c r="IC27" i="1"/>
  <c r="I11" i="5" l="1"/>
  <c r="H17" i="5"/>
  <c r="H19" i="5"/>
  <c r="H11" i="5"/>
  <c r="H13" i="5"/>
  <c r="H15" i="5"/>
  <c r="K16" i="5"/>
  <c r="I16" i="5"/>
  <c r="K11" i="5"/>
  <c r="H16" i="5"/>
  <c r="I14" i="5"/>
  <c r="H14" i="5"/>
  <c r="I19" i="5"/>
  <c r="J18" i="5"/>
  <c r="I12" i="5"/>
  <c r="J19" i="5"/>
  <c r="I17" i="5"/>
  <c r="J16" i="5"/>
  <c r="H12" i="5"/>
  <c r="J17" i="5"/>
  <c r="I15" i="5"/>
  <c r="K17" i="5"/>
  <c r="K15" i="5"/>
  <c r="K18" i="5"/>
  <c r="H18" i="5"/>
  <c r="K12" i="5"/>
  <c r="J12" i="5"/>
  <c r="J13" i="5"/>
  <c r="K14" i="5"/>
  <c r="J11" i="5"/>
  <c r="I18" i="5"/>
  <c r="K13" i="5"/>
  <c r="J14" i="5"/>
  <c r="K19" i="5"/>
  <c r="J15" i="5"/>
  <c r="I13" i="5"/>
  <c r="H35" i="5"/>
  <c r="K36" i="5"/>
  <c r="J36" i="5"/>
  <c r="I36" i="5"/>
  <c r="H36" i="5"/>
  <c r="K35" i="5"/>
  <c r="J35" i="5"/>
  <c r="I35" i="5"/>
  <c r="I49" i="5"/>
  <c r="J50" i="5"/>
  <c r="I51" i="5"/>
  <c r="I50" i="5"/>
  <c r="J49" i="5"/>
  <c r="H50" i="5"/>
  <c r="H49" i="5"/>
  <c r="K51" i="5"/>
  <c r="K49" i="5"/>
  <c r="K50" i="5"/>
  <c r="H51" i="5"/>
  <c r="J51" i="5"/>
  <c r="ID32" i="1"/>
  <c r="IE32" i="1"/>
  <c r="IF32" i="1"/>
  <c r="ID33" i="1"/>
  <c r="IE33" i="1"/>
  <c r="IF33" i="1"/>
  <c r="IC33" i="1"/>
  <c r="IC32" i="1"/>
  <c r="ID17" i="1"/>
  <c r="IE17" i="1"/>
  <c r="IF17" i="1"/>
  <c r="IG17" i="1"/>
  <c r="ID18" i="1"/>
  <c r="IE18" i="1"/>
  <c r="IF18" i="1"/>
  <c r="IG18" i="1"/>
  <c r="ID19" i="1"/>
  <c r="ID9" i="1" s="1"/>
  <c r="IE19" i="1"/>
  <c r="IF19" i="1"/>
  <c r="IF11" i="1" s="1"/>
  <c r="IG19" i="1"/>
  <c r="IH11" i="1"/>
  <c r="ID20" i="1"/>
  <c r="IE20" i="1"/>
  <c r="IF20" i="1"/>
  <c r="IG20" i="1"/>
  <c r="ID21" i="1"/>
  <c r="IE21" i="1"/>
  <c r="IF21" i="1"/>
  <c r="IG21" i="1"/>
  <c r="IC18" i="1"/>
  <c r="IC19" i="1"/>
  <c r="IC20" i="1"/>
  <c r="IC21" i="1"/>
  <c r="IC17" i="1"/>
  <c r="IH10" i="1"/>
  <c r="IH13" i="1"/>
  <c r="IH8" i="1"/>
  <c r="ID8" i="1" l="1"/>
  <c r="IF10" i="1"/>
  <c r="IF7" i="1"/>
  <c r="IH9" i="1"/>
  <c r="IE14" i="1"/>
  <c r="IE7" i="1"/>
  <c r="IG10" i="1"/>
  <c r="IG7" i="1"/>
  <c r="ID12" i="1"/>
  <c r="ID7" i="1"/>
  <c r="IH14" i="1"/>
  <c r="IE11" i="1"/>
  <c r="IE8" i="1"/>
  <c r="ID14" i="1"/>
  <c r="ID11" i="1"/>
  <c r="ID13" i="1"/>
  <c r="ID10" i="1"/>
  <c r="IH12" i="1"/>
  <c r="IF13" i="1"/>
  <c r="IE10" i="1"/>
  <c r="IG14" i="1"/>
  <c r="IE9" i="1"/>
  <c r="IG13" i="1"/>
  <c r="IG8" i="1"/>
  <c r="IF8" i="1"/>
  <c r="IE13" i="1"/>
  <c r="IG11" i="1"/>
  <c r="IF14" i="1"/>
  <c r="IG9" i="1"/>
  <c r="IF12" i="1"/>
  <c r="IG12" i="1"/>
  <c r="IF9" i="1"/>
  <c r="IE12" i="1"/>
  <c r="IC8" i="1"/>
  <c r="IC9" i="1"/>
  <c r="IC10" i="1"/>
  <c r="IC11" i="1"/>
  <c r="IC12" i="1"/>
  <c r="IC13" i="1"/>
  <c r="IC14" i="1"/>
  <c r="IC7" i="1"/>
  <c r="HW32" i="1"/>
  <c r="HX32" i="1"/>
  <c r="HY32" i="1"/>
  <c r="HZ32" i="1"/>
  <c r="IA32" i="1"/>
  <c r="IB32" i="1"/>
  <c r="HW33" i="1"/>
  <c r="HX33" i="1"/>
  <c r="HY33" i="1"/>
  <c r="HZ33" i="1"/>
  <c r="IA33" i="1"/>
  <c r="IB33" i="1"/>
  <c r="HV33" i="1"/>
  <c r="HV32" i="1"/>
  <c r="HW28" i="1"/>
  <c r="HX28" i="1"/>
  <c r="HY28" i="1"/>
  <c r="HZ28" i="1"/>
  <c r="IA28" i="1"/>
  <c r="IB28" i="1"/>
  <c r="HW29" i="1"/>
  <c r="HX29" i="1"/>
  <c r="HY29" i="1"/>
  <c r="HZ29" i="1"/>
  <c r="IA29" i="1"/>
  <c r="IB29" i="1"/>
  <c r="HV29" i="1"/>
  <c r="HV28" i="1"/>
  <c r="HW27" i="1"/>
  <c r="HX27" i="1"/>
  <c r="HY27" i="1"/>
  <c r="HZ27" i="1"/>
  <c r="IA27" i="1"/>
  <c r="IB27" i="1"/>
  <c r="HV27" i="1"/>
  <c r="HW21" i="1"/>
  <c r="HX21" i="1"/>
  <c r="HY21" i="1"/>
  <c r="HZ21" i="1"/>
  <c r="IA21" i="1"/>
  <c r="IB21" i="1"/>
  <c r="HV21" i="1"/>
  <c r="HW20" i="1"/>
  <c r="HX20" i="1"/>
  <c r="HY20" i="1"/>
  <c r="HZ20" i="1"/>
  <c r="IA20" i="1"/>
  <c r="IB20" i="1"/>
  <c r="HV20" i="1"/>
  <c r="HW19" i="1"/>
  <c r="HW12" i="1" s="1"/>
  <c r="HX19" i="1"/>
  <c r="HX13" i="1" s="1"/>
  <c r="HY19" i="1"/>
  <c r="HY14" i="1" s="1"/>
  <c r="HZ19" i="1"/>
  <c r="HZ7" i="1" s="1"/>
  <c r="IA19" i="1"/>
  <c r="IA8" i="1" s="1"/>
  <c r="IB19" i="1"/>
  <c r="IB9" i="1" s="1"/>
  <c r="HV19" i="1"/>
  <c r="HV8" i="1" s="1"/>
  <c r="HW18" i="1"/>
  <c r="HX18" i="1"/>
  <c r="HY18" i="1"/>
  <c r="HZ18" i="1"/>
  <c r="IA18" i="1"/>
  <c r="IB18" i="1"/>
  <c r="HV18" i="1"/>
  <c r="HX17" i="1"/>
  <c r="HY17" i="1"/>
  <c r="HZ17" i="1"/>
  <c r="IA17" i="1"/>
  <c r="IB17" i="1"/>
  <c r="HW17" i="1"/>
  <c r="HX8" i="1" l="1"/>
  <c r="IA11" i="1"/>
  <c r="HZ10" i="1"/>
  <c r="HW7" i="1"/>
  <c r="HY9" i="1"/>
  <c r="HY7" i="1"/>
  <c r="HX14" i="1"/>
  <c r="HW13" i="1"/>
  <c r="IB10" i="1"/>
  <c r="IA9" i="1"/>
  <c r="HZ8" i="1"/>
  <c r="HX7" i="1"/>
  <c r="HW14" i="1"/>
  <c r="IB11" i="1"/>
  <c r="IA10" i="1"/>
  <c r="HZ9" i="1"/>
  <c r="HY8" i="1"/>
  <c r="IB13" i="1"/>
  <c r="IA12" i="1"/>
  <c r="HZ11" i="1"/>
  <c r="HY10" i="1"/>
  <c r="HX9" i="1"/>
  <c r="HW8" i="1"/>
  <c r="IB12" i="1"/>
  <c r="IB14" i="1"/>
  <c r="IA13" i="1"/>
  <c r="HZ12" i="1"/>
  <c r="HY11" i="1"/>
  <c r="HX10" i="1"/>
  <c r="HW9" i="1"/>
  <c r="IB7" i="1"/>
  <c r="IA14" i="1"/>
  <c r="HZ13" i="1"/>
  <c r="HY12" i="1"/>
  <c r="HX11" i="1"/>
  <c r="HW10" i="1"/>
  <c r="IA7" i="1"/>
  <c r="HZ14" i="1"/>
  <c r="HY13" i="1"/>
  <c r="HX12" i="1"/>
  <c r="HW11" i="1"/>
  <c r="IB8" i="1"/>
  <c r="HV7" i="1"/>
  <c r="F45" i="5"/>
  <c r="K7" i="5"/>
  <c r="J7" i="5"/>
  <c r="H7" i="5"/>
  <c r="D34" i="2"/>
  <c r="F34" i="2"/>
  <c r="J3" i="2"/>
  <c r="H3" i="2"/>
  <c r="H34" i="2" s="1"/>
  <c r="E7" i="1"/>
  <c r="F7" i="1"/>
  <c r="G7" i="1"/>
  <c r="H7" i="1"/>
  <c r="I7" i="1"/>
  <c r="J7" i="1"/>
  <c r="K7" i="1"/>
  <c r="L7" i="1"/>
  <c r="M7" i="1"/>
  <c r="N7" i="1"/>
  <c r="O7" i="1"/>
  <c r="P7" i="1"/>
  <c r="Q7" i="1"/>
  <c r="R7" i="1"/>
  <c r="S7" i="1"/>
  <c r="T7" i="1"/>
  <c r="U7" i="1"/>
  <c r="V7" i="1"/>
  <c r="W7" i="1"/>
  <c r="X7" i="1"/>
  <c r="Y7" i="1"/>
  <c r="Z7" i="1"/>
  <c r="AA7" i="1"/>
  <c r="AB7" i="1"/>
  <c r="AC7" i="1"/>
  <c r="AD7" i="1"/>
  <c r="AE7" i="1"/>
  <c r="AF7" i="1"/>
  <c r="AG7" i="1"/>
  <c r="AH7" i="1"/>
  <c r="AI7" i="1"/>
  <c r="AJ7" i="1"/>
  <c r="AK7" i="1"/>
  <c r="AL7" i="1"/>
  <c r="AM7" i="1"/>
  <c r="AN7" i="1"/>
  <c r="AO7" i="1"/>
  <c r="AP7" i="1"/>
  <c r="AQ7" i="1"/>
  <c r="AR7" i="1"/>
  <c r="AS7" i="1"/>
  <c r="AT7" i="1"/>
  <c r="AU7" i="1"/>
  <c r="AV7" i="1"/>
  <c r="AW7" i="1"/>
  <c r="AX7" i="1"/>
  <c r="AY7" i="1"/>
  <c r="AZ7" i="1"/>
  <c r="BA7" i="1"/>
  <c r="BB7" i="1"/>
  <c r="BC7" i="1"/>
  <c r="BD7" i="1"/>
  <c r="BE7" i="1"/>
  <c r="BF7" i="1"/>
  <c r="BG7" i="1"/>
  <c r="BH7" i="1"/>
  <c r="BI7" i="1"/>
  <c r="BJ7" i="1"/>
  <c r="BK7" i="1"/>
  <c r="BL7" i="1"/>
  <c r="BM7" i="1"/>
  <c r="BN7" i="1"/>
  <c r="BO7" i="1"/>
  <c r="BP7" i="1"/>
  <c r="BQ7" i="1"/>
  <c r="BR7" i="1"/>
  <c r="BS7" i="1"/>
  <c r="BT7" i="1"/>
  <c r="BU7" i="1"/>
  <c r="BV7" i="1"/>
  <c r="BW7" i="1"/>
  <c r="BX7" i="1"/>
  <c r="BY7" i="1"/>
  <c r="BZ7" i="1"/>
  <c r="CA7" i="1"/>
  <c r="CB7" i="1"/>
  <c r="CC7" i="1"/>
  <c r="CD7" i="1"/>
  <c r="CE7" i="1"/>
  <c r="CF7" i="1"/>
  <c r="CG7" i="1"/>
  <c r="CH7" i="1"/>
  <c r="CI7" i="1"/>
  <c r="CJ7" i="1"/>
  <c r="CK7" i="1"/>
  <c r="CL7" i="1"/>
  <c r="CM7" i="1"/>
  <c r="CN7" i="1"/>
  <c r="CO7" i="1"/>
  <c r="CP7" i="1"/>
  <c r="CQ7" i="1"/>
  <c r="CR7" i="1"/>
  <c r="CS7" i="1"/>
  <c r="CT7" i="1"/>
  <c r="CU7" i="1"/>
  <c r="CV7" i="1"/>
  <c r="CW7" i="1"/>
  <c r="CX7" i="1"/>
  <c r="CY7" i="1"/>
  <c r="CZ7" i="1"/>
  <c r="DA7" i="1"/>
  <c r="DB7" i="1"/>
  <c r="DC7" i="1"/>
  <c r="DD7" i="1"/>
  <c r="DE7" i="1"/>
  <c r="DF7" i="1"/>
  <c r="DG7" i="1"/>
  <c r="DH7" i="1"/>
  <c r="DI7" i="1"/>
  <c r="DJ7" i="1"/>
  <c r="DK7" i="1"/>
  <c r="DL7" i="1"/>
  <c r="DM7" i="1"/>
  <c r="DN7" i="1"/>
  <c r="DO7" i="1"/>
  <c r="DP7" i="1"/>
  <c r="DQ7" i="1"/>
  <c r="DR7" i="1"/>
  <c r="DS7" i="1"/>
  <c r="DT7" i="1"/>
  <c r="DU7" i="1"/>
  <c r="DV7" i="1"/>
  <c r="DW7" i="1"/>
  <c r="DX7" i="1"/>
  <c r="DY7" i="1"/>
  <c r="DZ7" i="1"/>
  <c r="EA7" i="1"/>
  <c r="EB7" i="1"/>
  <c r="EC7" i="1"/>
  <c r="E8" i="1"/>
  <c r="F8" i="1"/>
  <c r="G8" i="1"/>
  <c r="H8" i="1"/>
  <c r="I8" i="1"/>
  <c r="J8" i="1"/>
  <c r="K8" i="1"/>
  <c r="L8" i="1"/>
  <c r="M8" i="1"/>
  <c r="N8" i="1"/>
  <c r="O8" i="1"/>
  <c r="P8" i="1"/>
  <c r="Q8" i="1"/>
  <c r="R8" i="1"/>
  <c r="S8" i="1"/>
  <c r="T8" i="1"/>
  <c r="U8" i="1"/>
  <c r="V8" i="1"/>
  <c r="W8" i="1"/>
  <c r="X8" i="1"/>
  <c r="Y8" i="1"/>
  <c r="Z8" i="1"/>
  <c r="AA8" i="1"/>
  <c r="AB8" i="1"/>
  <c r="AC8" i="1"/>
  <c r="AD8" i="1"/>
  <c r="AE8" i="1"/>
  <c r="AF8" i="1"/>
  <c r="AG8" i="1"/>
  <c r="AH8" i="1"/>
  <c r="AI8" i="1"/>
  <c r="AJ8" i="1"/>
  <c r="AK8" i="1"/>
  <c r="AL8" i="1"/>
  <c r="AM8" i="1"/>
  <c r="AN8" i="1"/>
  <c r="AO8" i="1"/>
  <c r="AP8" i="1"/>
  <c r="AQ8" i="1"/>
  <c r="AR8" i="1"/>
  <c r="AS8" i="1"/>
  <c r="AT8" i="1"/>
  <c r="AU8" i="1"/>
  <c r="AV8" i="1"/>
  <c r="AW8" i="1"/>
  <c r="AX8" i="1"/>
  <c r="AY8" i="1"/>
  <c r="AZ8" i="1"/>
  <c r="BA8" i="1"/>
  <c r="BB8" i="1"/>
  <c r="BC8" i="1"/>
  <c r="BD8" i="1"/>
  <c r="BE8" i="1"/>
  <c r="BF8" i="1"/>
  <c r="BG8" i="1"/>
  <c r="BH8" i="1"/>
  <c r="BI8" i="1"/>
  <c r="BJ8" i="1"/>
  <c r="BK8" i="1"/>
  <c r="BL8" i="1"/>
  <c r="BM8" i="1"/>
  <c r="BN8" i="1"/>
  <c r="BO8" i="1"/>
  <c r="BP8" i="1"/>
  <c r="BQ8" i="1"/>
  <c r="BR8" i="1"/>
  <c r="BS8" i="1"/>
  <c r="BT8" i="1"/>
  <c r="BU8" i="1"/>
  <c r="BV8" i="1"/>
  <c r="BW8" i="1"/>
  <c r="BX8" i="1"/>
  <c r="BY8" i="1"/>
  <c r="BZ8" i="1"/>
  <c r="CA8" i="1"/>
  <c r="CB8" i="1"/>
  <c r="CC8" i="1"/>
  <c r="CD8" i="1"/>
  <c r="CE8" i="1"/>
  <c r="CF8" i="1"/>
  <c r="CG8" i="1"/>
  <c r="CH8" i="1"/>
  <c r="CI8" i="1"/>
  <c r="CJ8" i="1"/>
  <c r="CK8" i="1"/>
  <c r="CL8" i="1"/>
  <c r="CM8" i="1"/>
  <c r="CN8" i="1"/>
  <c r="CO8" i="1"/>
  <c r="CP8" i="1"/>
  <c r="CQ8" i="1"/>
  <c r="CR8" i="1"/>
  <c r="CS8" i="1"/>
  <c r="CT8" i="1"/>
  <c r="CU8" i="1"/>
  <c r="CV8" i="1"/>
  <c r="CW8" i="1"/>
  <c r="CX8" i="1"/>
  <c r="CY8" i="1"/>
  <c r="CZ8" i="1"/>
  <c r="DA8" i="1"/>
  <c r="DB8" i="1"/>
  <c r="DC8" i="1"/>
  <c r="DD8" i="1"/>
  <c r="DE8" i="1"/>
  <c r="DF8" i="1"/>
  <c r="DG8" i="1"/>
  <c r="DH8" i="1"/>
  <c r="DI8" i="1"/>
  <c r="DJ8" i="1"/>
  <c r="DK8" i="1"/>
  <c r="DL8" i="1"/>
  <c r="DM8" i="1"/>
  <c r="DN8" i="1"/>
  <c r="DO8" i="1"/>
  <c r="DP8" i="1"/>
  <c r="DQ8" i="1"/>
  <c r="DR8" i="1"/>
  <c r="DS8" i="1"/>
  <c r="DT8" i="1"/>
  <c r="DU8" i="1"/>
  <c r="DV8" i="1"/>
  <c r="DW8" i="1"/>
  <c r="DX8" i="1"/>
  <c r="DY8" i="1"/>
  <c r="DZ8" i="1"/>
  <c r="EA8" i="1"/>
  <c r="EB8" i="1"/>
  <c r="EC8" i="1"/>
  <c r="E9" i="1"/>
  <c r="F9" i="1"/>
  <c r="G9" i="1"/>
  <c r="H9" i="1"/>
  <c r="I9" i="1"/>
  <c r="J9" i="1"/>
  <c r="K9" i="1"/>
  <c r="L9" i="1"/>
  <c r="M9" i="1"/>
  <c r="N9" i="1"/>
  <c r="O9" i="1"/>
  <c r="P9" i="1"/>
  <c r="Q9" i="1"/>
  <c r="R9" i="1"/>
  <c r="S9" i="1"/>
  <c r="T9" i="1"/>
  <c r="U9" i="1"/>
  <c r="V9" i="1"/>
  <c r="W9" i="1"/>
  <c r="X9" i="1"/>
  <c r="Y9" i="1"/>
  <c r="Z9" i="1"/>
  <c r="AA9" i="1"/>
  <c r="AB9" i="1"/>
  <c r="AC9" i="1"/>
  <c r="AD9" i="1"/>
  <c r="AE9" i="1"/>
  <c r="AF9" i="1"/>
  <c r="AG9" i="1"/>
  <c r="AH9" i="1"/>
  <c r="AI9" i="1"/>
  <c r="AJ9" i="1"/>
  <c r="AK9" i="1"/>
  <c r="AL9" i="1"/>
  <c r="AM9" i="1"/>
  <c r="AN9" i="1"/>
  <c r="AO9" i="1"/>
  <c r="AP9" i="1"/>
  <c r="AQ9" i="1"/>
  <c r="AR9" i="1"/>
  <c r="AS9" i="1"/>
  <c r="AT9" i="1"/>
  <c r="AU9" i="1"/>
  <c r="AV9" i="1"/>
  <c r="AW9" i="1"/>
  <c r="AX9" i="1"/>
  <c r="AY9" i="1"/>
  <c r="AZ9" i="1"/>
  <c r="BA9" i="1"/>
  <c r="BB9" i="1"/>
  <c r="BC9" i="1"/>
  <c r="BD9" i="1"/>
  <c r="BE9" i="1"/>
  <c r="BF9" i="1"/>
  <c r="BG9" i="1"/>
  <c r="BH9" i="1"/>
  <c r="BI9" i="1"/>
  <c r="BJ9" i="1"/>
  <c r="BK9" i="1"/>
  <c r="BL9" i="1"/>
  <c r="BM9" i="1"/>
  <c r="BN9" i="1"/>
  <c r="BO9" i="1"/>
  <c r="BP9" i="1"/>
  <c r="BQ9" i="1"/>
  <c r="BR9" i="1"/>
  <c r="BS9" i="1"/>
  <c r="BT9" i="1"/>
  <c r="BU9" i="1"/>
  <c r="BV9" i="1"/>
  <c r="BW9" i="1"/>
  <c r="BX9" i="1"/>
  <c r="BY9" i="1"/>
  <c r="BZ9" i="1"/>
  <c r="CA9" i="1"/>
  <c r="CB9" i="1"/>
  <c r="CC9" i="1"/>
  <c r="CD9" i="1"/>
  <c r="CE9" i="1"/>
  <c r="CF9" i="1"/>
  <c r="CG9" i="1"/>
  <c r="CH9" i="1"/>
  <c r="CI9" i="1"/>
  <c r="CJ9" i="1"/>
  <c r="CK9" i="1"/>
  <c r="CL9" i="1"/>
  <c r="CM9" i="1"/>
  <c r="CN9" i="1"/>
  <c r="CO9" i="1"/>
  <c r="CP9" i="1"/>
  <c r="CQ9" i="1"/>
  <c r="CR9" i="1"/>
  <c r="CS9" i="1"/>
  <c r="CT9" i="1"/>
  <c r="CU9" i="1"/>
  <c r="CV9" i="1"/>
  <c r="CW9" i="1"/>
  <c r="CX9" i="1"/>
  <c r="CY9" i="1"/>
  <c r="CZ9" i="1"/>
  <c r="DA9" i="1"/>
  <c r="DB9" i="1"/>
  <c r="DC9" i="1"/>
  <c r="DD9" i="1"/>
  <c r="DE9" i="1"/>
  <c r="DF9" i="1"/>
  <c r="DG9" i="1"/>
  <c r="DH9" i="1"/>
  <c r="DI9" i="1"/>
  <c r="DJ9" i="1"/>
  <c r="DK9" i="1"/>
  <c r="DL9" i="1"/>
  <c r="DM9" i="1"/>
  <c r="DN9" i="1"/>
  <c r="DO9" i="1"/>
  <c r="DP9" i="1"/>
  <c r="DQ9" i="1"/>
  <c r="DR9" i="1"/>
  <c r="DS9" i="1"/>
  <c r="DT9" i="1"/>
  <c r="DU9" i="1"/>
  <c r="DV9" i="1"/>
  <c r="DW9" i="1"/>
  <c r="DX9" i="1"/>
  <c r="DY9" i="1"/>
  <c r="DZ9" i="1"/>
  <c r="EA9" i="1"/>
  <c r="EB9" i="1"/>
  <c r="EC9" i="1"/>
  <c r="E10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AB10" i="1"/>
  <c r="AC10" i="1"/>
  <c r="AD10" i="1"/>
  <c r="AE10" i="1"/>
  <c r="AF10" i="1"/>
  <c r="AG10" i="1"/>
  <c r="AH10" i="1"/>
  <c r="AI10" i="1"/>
  <c r="AJ10" i="1"/>
  <c r="AK10" i="1"/>
  <c r="AL10" i="1"/>
  <c r="AM10" i="1"/>
  <c r="AN10" i="1"/>
  <c r="AO10" i="1"/>
  <c r="AP10" i="1"/>
  <c r="AQ10" i="1"/>
  <c r="AR10" i="1"/>
  <c r="AS10" i="1"/>
  <c r="AT10" i="1"/>
  <c r="AU10" i="1"/>
  <c r="AV10" i="1"/>
  <c r="AW10" i="1"/>
  <c r="AX10" i="1"/>
  <c r="AY10" i="1"/>
  <c r="AZ10" i="1"/>
  <c r="BA10" i="1"/>
  <c r="BB10" i="1"/>
  <c r="BC10" i="1"/>
  <c r="BD10" i="1"/>
  <c r="BE10" i="1"/>
  <c r="BF10" i="1"/>
  <c r="BG10" i="1"/>
  <c r="BH10" i="1"/>
  <c r="BI10" i="1"/>
  <c r="BJ10" i="1"/>
  <c r="BK10" i="1"/>
  <c r="BL10" i="1"/>
  <c r="BM10" i="1"/>
  <c r="BN10" i="1"/>
  <c r="BO10" i="1"/>
  <c r="BP10" i="1"/>
  <c r="BQ10" i="1"/>
  <c r="BR10" i="1"/>
  <c r="BS10" i="1"/>
  <c r="BT10" i="1"/>
  <c r="BU10" i="1"/>
  <c r="BV10" i="1"/>
  <c r="BW10" i="1"/>
  <c r="BX10" i="1"/>
  <c r="BY10" i="1"/>
  <c r="BZ10" i="1"/>
  <c r="CA10" i="1"/>
  <c r="CB10" i="1"/>
  <c r="CC10" i="1"/>
  <c r="CD10" i="1"/>
  <c r="CE10" i="1"/>
  <c r="CF10" i="1"/>
  <c r="CG10" i="1"/>
  <c r="CH10" i="1"/>
  <c r="CI10" i="1"/>
  <c r="CJ10" i="1"/>
  <c r="CK10" i="1"/>
  <c r="CL10" i="1"/>
  <c r="CM10" i="1"/>
  <c r="CN10" i="1"/>
  <c r="CO10" i="1"/>
  <c r="CP10" i="1"/>
  <c r="CQ10" i="1"/>
  <c r="CR10" i="1"/>
  <c r="CS10" i="1"/>
  <c r="CT10" i="1"/>
  <c r="CU10" i="1"/>
  <c r="CV10" i="1"/>
  <c r="CW10" i="1"/>
  <c r="CX10" i="1"/>
  <c r="CY10" i="1"/>
  <c r="CZ10" i="1"/>
  <c r="DA10" i="1"/>
  <c r="DB10" i="1"/>
  <c r="DC10" i="1"/>
  <c r="DD10" i="1"/>
  <c r="DE10" i="1"/>
  <c r="DF10" i="1"/>
  <c r="DG10" i="1"/>
  <c r="DH10" i="1"/>
  <c r="DI10" i="1"/>
  <c r="DJ10" i="1"/>
  <c r="DK10" i="1"/>
  <c r="DL10" i="1"/>
  <c r="DM10" i="1"/>
  <c r="DN10" i="1"/>
  <c r="DO10" i="1"/>
  <c r="DP10" i="1"/>
  <c r="DQ10" i="1"/>
  <c r="DR10" i="1"/>
  <c r="DS10" i="1"/>
  <c r="DT10" i="1"/>
  <c r="DU10" i="1"/>
  <c r="DV10" i="1"/>
  <c r="DW10" i="1"/>
  <c r="DX10" i="1"/>
  <c r="DY10" i="1"/>
  <c r="DZ10" i="1"/>
  <c r="EA10" i="1"/>
  <c r="EB10" i="1"/>
  <c r="EC10" i="1"/>
  <c r="E11" i="1"/>
  <c r="F11" i="1"/>
  <c r="G11" i="1"/>
  <c r="H11" i="1"/>
  <c r="I11" i="1"/>
  <c r="J11" i="1"/>
  <c r="K11" i="1"/>
  <c r="L11" i="1"/>
  <c r="M11" i="1"/>
  <c r="N11" i="1"/>
  <c r="O11" i="1"/>
  <c r="P11" i="1"/>
  <c r="Q11" i="1"/>
  <c r="R11" i="1"/>
  <c r="S11" i="1"/>
  <c r="T11" i="1"/>
  <c r="U11" i="1"/>
  <c r="V11" i="1"/>
  <c r="W11" i="1"/>
  <c r="X11" i="1"/>
  <c r="Y11" i="1"/>
  <c r="Z11" i="1"/>
  <c r="AA11" i="1"/>
  <c r="AB11" i="1"/>
  <c r="AC11" i="1"/>
  <c r="AD11" i="1"/>
  <c r="AE11" i="1"/>
  <c r="AF11" i="1"/>
  <c r="AG11" i="1"/>
  <c r="AH11" i="1"/>
  <c r="AI11" i="1"/>
  <c r="AJ11" i="1"/>
  <c r="AK11" i="1"/>
  <c r="AL11" i="1"/>
  <c r="AM11" i="1"/>
  <c r="AN11" i="1"/>
  <c r="AO11" i="1"/>
  <c r="AP11" i="1"/>
  <c r="AQ11" i="1"/>
  <c r="AR11" i="1"/>
  <c r="AS11" i="1"/>
  <c r="AT11" i="1"/>
  <c r="AU11" i="1"/>
  <c r="AV11" i="1"/>
  <c r="AW11" i="1"/>
  <c r="AX11" i="1"/>
  <c r="AY11" i="1"/>
  <c r="AZ11" i="1"/>
  <c r="BA11" i="1"/>
  <c r="BB11" i="1"/>
  <c r="BC11" i="1"/>
  <c r="BD11" i="1"/>
  <c r="BE11" i="1"/>
  <c r="BF11" i="1"/>
  <c r="BG11" i="1"/>
  <c r="BH11" i="1"/>
  <c r="BI11" i="1"/>
  <c r="BJ11" i="1"/>
  <c r="BK11" i="1"/>
  <c r="BL11" i="1"/>
  <c r="BM11" i="1"/>
  <c r="BN11" i="1"/>
  <c r="BO11" i="1"/>
  <c r="BP11" i="1"/>
  <c r="BQ11" i="1"/>
  <c r="BR11" i="1"/>
  <c r="BS11" i="1"/>
  <c r="BT11" i="1"/>
  <c r="BU11" i="1"/>
  <c r="BV11" i="1"/>
  <c r="BW11" i="1"/>
  <c r="BX11" i="1"/>
  <c r="BY11" i="1"/>
  <c r="BZ11" i="1"/>
  <c r="CA11" i="1"/>
  <c r="CB11" i="1"/>
  <c r="CC11" i="1"/>
  <c r="CD11" i="1"/>
  <c r="CE11" i="1"/>
  <c r="CF11" i="1"/>
  <c r="CG11" i="1"/>
  <c r="CH11" i="1"/>
  <c r="CI11" i="1"/>
  <c r="CJ11" i="1"/>
  <c r="CK11" i="1"/>
  <c r="CL11" i="1"/>
  <c r="CM11" i="1"/>
  <c r="CN11" i="1"/>
  <c r="CO11" i="1"/>
  <c r="CP11" i="1"/>
  <c r="CQ11" i="1"/>
  <c r="CR11" i="1"/>
  <c r="CS11" i="1"/>
  <c r="CT11" i="1"/>
  <c r="CU11" i="1"/>
  <c r="CV11" i="1"/>
  <c r="CW11" i="1"/>
  <c r="CX11" i="1"/>
  <c r="CY11" i="1"/>
  <c r="CZ11" i="1"/>
  <c r="DA11" i="1"/>
  <c r="DB11" i="1"/>
  <c r="DC11" i="1"/>
  <c r="DD11" i="1"/>
  <c r="DE11" i="1"/>
  <c r="DF11" i="1"/>
  <c r="DG11" i="1"/>
  <c r="DH11" i="1"/>
  <c r="DI11" i="1"/>
  <c r="DJ11" i="1"/>
  <c r="DK11" i="1"/>
  <c r="DL11" i="1"/>
  <c r="DM11" i="1"/>
  <c r="DN11" i="1"/>
  <c r="DO11" i="1"/>
  <c r="DP11" i="1"/>
  <c r="DQ11" i="1"/>
  <c r="DR11" i="1"/>
  <c r="DS11" i="1"/>
  <c r="DT11" i="1"/>
  <c r="DU11" i="1"/>
  <c r="DV11" i="1"/>
  <c r="DW11" i="1"/>
  <c r="DX11" i="1"/>
  <c r="DY11" i="1"/>
  <c r="DZ11" i="1"/>
  <c r="EA11" i="1"/>
  <c r="EB11" i="1"/>
  <c r="EC11" i="1"/>
  <c r="E12" i="1"/>
  <c r="F12" i="1"/>
  <c r="G12" i="1"/>
  <c r="H12" i="1"/>
  <c r="I12" i="1"/>
  <c r="J12" i="1"/>
  <c r="K12" i="1"/>
  <c r="L12" i="1"/>
  <c r="M12" i="1"/>
  <c r="N12" i="1"/>
  <c r="O12" i="1"/>
  <c r="P12" i="1"/>
  <c r="Q12" i="1"/>
  <c r="R12" i="1"/>
  <c r="S12" i="1"/>
  <c r="T12" i="1"/>
  <c r="U12" i="1"/>
  <c r="V12" i="1"/>
  <c r="W12" i="1"/>
  <c r="X12" i="1"/>
  <c r="Y12" i="1"/>
  <c r="Z12" i="1"/>
  <c r="AA12" i="1"/>
  <c r="AB12" i="1"/>
  <c r="AC12" i="1"/>
  <c r="AD12" i="1"/>
  <c r="AE12" i="1"/>
  <c r="AF12" i="1"/>
  <c r="AG12" i="1"/>
  <c r="AH12" i="1"/>
  <c r="AI12" i="1"/>
  <c r="AJ12" i="1"/>
  <c r="AK12" i="1"/>
  <c r="AL12" i="1"/>
  <c r="AM12" i="1"/>
  <c r="AN12" i="1"/>
  <c r="AO12" i="1"/>
  <c r="AP12" i="1"/>
  <c r="AQ12" i="1"/>
  <c r="AR12" i="1"/>
  <c r="AS12" i="1"/>
  <c r="AT12" i="1"/>
  <c r="AU12" i="1"/>
  <c r="AV12" i="1"/>
  <c r="AW12" i="1"/>
  <c r="AX12" i="1"/>
  <c r="AY12" i="1"/>
  <c r="AZ12" i="1"/>
  <c r="BA12" i="1"/>
  <c r="BB12" i="1"/>
  <c r="BC12" i="1"/>
  <c r="BD12" i="1"/>
  <c r="BE12" i="1"/>
  <c r="BF12" i="1"/>
  <c r="BG12" i="1"/>
  <c r="BH12" i="1"/>
  <c r="BI12" i="1"/>
  <c r="BJ12" i="1"/>
  <c r="BK12" i="1"/>
  <c r="BL12" i="1"/>
  <c r="BM12" i="1"/>
  <c r="BN12" i="1"/>
  <c r="BO12" i="1"/>
  <c r="BP12" i="1"/>
  <c r="BQ12" i="1"/>
  <c r="BR12" i="1"/>
  <c r="BS12" i="1"/>
  <c r="BT12" i="1"/>
  <c r="BU12" i="1"/>
  <c r="BV12" i="1"/>
  <c r="BW12" i="1"/>
  <c r="BX12" i="1"/>
  <c r="BY12" i="1"/>
  <c r="BZ12" i="1"/>
  <c r="CA12" i="1"/>
  <c r="CB12" i="1"/>
  <c r="CC12" i="1"/>
  <c r="CD12" i="1"/>
  <c r="CE12" i="1"/>
  <c r="CF12" i="1"/>
  <c r="CG12" i="1"/>
  <c r="CH12" i="1"/>
  <c r="CI12" i="1"/>
  <c r="CJ12" i="1"/>
  <c r="CK12" i="1"/>
  <c r="CL12" i="1"/>
  <c r="CM12" i="1"/>
  <c r="CN12" i="1"/>
  <c r="CO12" i="1"/>
  <c r="CP12" i="1"/>
  <c r="CQ12" i="1"/>
  <c r="CR12" i="1"/>
  <c r="CS12" i="1"/>
  <c r="CT12" i="1"/>
  <c r="CU12" i="1"/>
  <c r="CV12" i="1"/>
  <c r="CW12" i="1"/>
  <c r="CX12" i="1"/>
  <c r="CY12" i="1"/>
  <c r="CZ12" i="1"/>
  <c r="DA12" i="1"/>
  <c r="DB12" i="1"/>
  <c r="DC12" i="1"/>
  <c r="DD12" i="1"/>
  <c r="DE12" i="1"/>
  <c r="DF12" i="1"/>
  <c r="DG12" i="1"/>
  <c r="DH12" i="1"/>
  <c r="DI12" i="1"/>
  <c r="DJ12" i="1"/>
  <c r="DK12" i="1"/>
  <c r="DL12" i="1"/>
  <c r="DM12" i="1"/>
  <c r="DN12" i="1"/>
  <c r="DO12" i="1"/>
  <c r="DP12" i="1"/>
  <c r="DQ12" i="1"/>
  <c r="DR12" i="1"/>
  <c r="DS12" i="1"/>
  <c r="DT12" i="1"/>
  <c r="DU12" i="1"/>
  <c r="DV12" i="1"/>
  <c r="DW12" i="1"/>
  <c r="DX12" i="1"/>
  <c r="DY12" i="1"/>
  <c r="DZ12" i="1"/>
  <c r="EA12" i="1"/>
  <c r="EB12" i="1"/>
  <c r="EC12" i="1"/>
  <c r="E13" i="1"/>
  <c r="F13" i="1"/>
  <c r="G13" i="1"/>
  <c r="H13" i="1"/>
  <c r="I13" i="1"/>
  <c r="J13" i="1"/>
  <c r="K13" i="1"/>
  <c r="L13" i="1"/>
  <c r="M13" i="1"/>
  <c r="N13" i="1"/>
  <c r="O13" i="1"/>
  <c r="P13" i="1"/>
  <c r="Q13" i="1"/>
  <c r="R13" i="1"/>
  <c r="S13" i="1"/>
  <c r="T13" i="1"/>
  <c r="U13" i="1"/>
  <c r="V13" i="1"/>
  <c r="W13" i="1"/>
  <c r="X13" i="1"/>
  <c r="Y13" i="1"/>
  <c r="Z13" i="1"/>
  <c r="AA13" i="1"/>
  <c r="AB13" i="1"/>
  <c r="AC13" i="1"/>
  <c r="AD13" i="1"/>
  <c r="AE13" i="1"/>
  <c r="AF13" i="1"/>
  <c r="AG13" i="1"/>
  <c r="AH13" i="1"/>
  <c r="AI13" i="1"/>
  <c r="AJ13" i="1"/>
  <c r="AK13" i="1"/>
  <c r="AL13" i="1"/>
  <c r="AM13" i="1"/>
  <c r="AN13" i="1"/>
  <c r="AO13" i="1"/>
  <c r="AP13" i="1"/>
  <c r="AQ13" i="1"/>
  <c r="AR13" i="1"/>
  <c r="AS13" i="1"/>
  <c r="AT13" i="1"/>
  <c r="AU13" i="1"/>
  <c r="AV13" i="1"/>
  <c r="AW13" i="1"/>
  <c r="AX13" i="1"/>
  <c r="AY13" i="1"/>
  <c r="AZ13" i="1"/>
  <c r="BA13" i="1"/>
  <c r="BB13" i="1"/>
  <c r="BC13" i="1"/>
  <c r="BD13" i="1"/>
  <c r="BE13" i="1"/>
  <c r="BF13" i="1"/>
  <c r="BG13" i="1"/>
  <c r="BH13" i="1"/>
  <c r="BI13" i="1"/>
  <c r="BJ13" i="1"/>
  <c r="BK13" i="1"/>
  <c r="BL13" i="1"/>
  <c r="BM13" i="1"/>
  <c r="BN13" i="1"/>
  <c r="BO13" i="1"/>
  <c r="BP13" i="1"/>
  <c r="BQ13" i="1"/>
  <c r="BR13" i="1"/>
  <c r="BS13" i="1"/>
  <c r="BT13" i="1"/>
  <c r="BU13" i="1"/>
  <c r="BV13" i="1"/>
  <c r="BW13" i="1"/>
  <c r="BX13" i="1"/>
  <c r="BY13" i="1"/>
  <c r="BZ13" i="1"/>
  <c r="CA13" i="1"/>
  <c r="CB13" i="1"/>
  <c r="CC13" i="1"/>
  <c r="CD13" i="1"/>
  <c r="CE13" i="1"/>
  <c r="CF13" i="1"/>
  <c r="CG13" i="1"/>
  <c r="CH13" i="1"/>
  <c r="CI13" i="1"/>
  <c r="CJ13" i="1"/>
  <c r="CK13" i="1"/>
  <c r="CL13" i="1"/>
  <c r="CM13" i="1"/>
  <c r="CN13" i="1"/>
  <c r="CO13" i="1"/>
  <c r="CP13" i="1"/>
  <c r="CQ13" i="1"/>
  <c r="CR13" i="1"/>
  <c r="CS13" i="1"/>
  <c r="CT13" i="1"/>
  <c r="CU13" i="1"/>
  <c r="CV13" i="1"/>
  <c r="CW13" i="1"/>
  <c r="CX13" i="1"/>
  <c r="CY13" i="1"/>
  <c r="CZ13" i="1"/>
  <c r="DA13" i="1"/>
  <c r="DB13" i="1"/>
  <c r="DC13" i="1"/>
  <c r="DD13" i="1"/>
  <c r="DE13" i="1"/>
  <c r="DF13" i="1"/>
  <c r="DG13" i="1"/>
  <c r="DH13" i="1"/>
  <c r="DI13" i="1"/>
  <c r="DJ13" i="1"/>
  <c r="DK13" i="1"/>
  <c r="DL13" i="1"/>
  <c r="DM13" i="1"/>
  <c r="DN13" i="1"/>
  <c r="DO13" i="1"/>
  <c r="DP13" i="1"/>
  <c r="DQ13" i="1"/>
  <c r="DR13" i="1"/>
  <c r="DS13" i="1"/>
  <c r="DT13" i="1"/>
  <c r="DU13" i="1"/>
  <c r="DV13" i="1"/>
  <c r="DW13" i="1"/>
  <c r="DX13" i="1"/>
  <c r="DY13" i="1"/>
  <c r="DZ13" i="1"/>
  <c r="EA13" i="1"/>
  <c r="EB13" i="1"/>
  <c r="EC13" i="1"/>
  <c r="E14" i="1"/>
  <c r="F14" i="1"/>
  <c r="G14" i="1"/>
  <c r="H14" i="1"/>
  <c r="I14" i="1"/>
  <c r="J14" i="1"/>
  <c r="K14" i="1"/>
  <c r="L14" i="1"/>
  <c r="M14" i="1"/>
  <c r="N14" i="1"/>
  <c r="O14" i="1"/>
  <c r="P14" i="1"/>
  <c r="Q14" i="1"/>
  <c r="R14" i="1"/>
  <c r="S14" i="1"/>
  <c r="T14" i="1"/>
  <c r="U14" i="1"/>
  <c r="V14" i="1"/>
  <c r="W14" i="1"/>
  <c r="X14" i="1"/>
  <c r="Y14" i="1"/>
  <c r="Z14" i="1"/>
  <c r="AA14" i="1"/>
  <c r="AB14" i="1"/>
  <c r="AC14" i="1"/>
  <c r="AD14" i="1"/>
  <c r="AE14" i="1"/>
  <c r="AF14" i="1"/>
  <c r="AG14" i="1"/>
  <c r="AH14" i="1"/>
  <c r="AI14" i="1"/>
  <c r="AJ14" i="1"/>
  <c r="AK14" i="1"/>
  <c r="AL14" i="1"/>
  <c r="AM14" i="1"/>
  <c r="AN14" i="1"/>
  <c r="AO14" i="1"/>
  <c r="AP14" i="1"/>
  <c r="AQ14" i="1"/>
  <c r="AR14" i="1"/>
  <c r="AS14" i="1"/>
  <c r="AT14" i="1"/>
  <c r="AU14" i="1"/>
  <c r="AV14" i="1"/>
  <c r="AW14" i="1"/>
  <c r="AX14" i="1"/>
  <c r="AY14" i="1"/>
  <c r="AZ14" i="1"/>
  <c r="BA14" i="1"/>
  <c r="BB14" i="1"/>
  <c r="BC14" i="1"/>
  <c r="BD14" i="1"/>
  <c r="BE14" i="1"/>
  <c r="BF14" i="1"/>
  <c r="BG14" i="1"/>
  <c r="BH14" i="1"/>
  <c r="BI14" i="1"/>
  <c r="BJ14" i="1"/>
  <c r="BK14" i="1"/>
  <c r="BL14" i="1"/>
  <c r="BM14" i="1"/>
  <c r="BN14" i="1"/>
  <c r="BO14" i="1"/>
  <c r="BP14" i="1"/>
  <c r="BQ14" i="1"/>
  <c r="BR14" i="1"/>
  <c r="BS14" i="1"/>
  <c r="BT14" i="1"/>
  <c r="BU14" i="1"/>
  <c r="BV14" i="1"/>
  <c r="BW14" i="1"/>
  <c r="BX14" i="1"/>
  <c r="BY14" i="1"/>
  <c r="BZ14" i="1"/>
  <c r="CA14" i="1"/>
  <c r="CB14" i="1"/>
  <c r="CC14" i="1"/>
  <c r="CD14" i="1"/>
  <c r="CE14" i="1"/>
  <c r="CF14" i="1"/>
  <c r="CG14" i="1"/>
  <c r="CH14" i="1"/>
  <c r="CI14" i="1"/>
  <c r="CJ14" i="1"/>
  <c r="CK14" i="1"/>
  <c r="CL14" i="1"/>
  <c r="CM14" i="1"/>
  <c r="CN14" i="1"/>
  <c r="CO14" i="1"/>
  <c r="CP14" i="1"/>
  <c r="CQ14" i="1"/>
  <c r="CR14" i="1"/>
  <c r="CS14" i="1"/>
  <c r="CT14" i="1"/>
  <c r="CU14" i="1"/>
  <c r="CV14" i="1"/>
  <c r="CW14" i="1"/>
  <c r="CX14" i="1"/>
  <c r="CY14" i="1"/>
  <c r="CZ14" i="1"/>
  <c r="DA14" i="1"/>
  <c r="DB14" i="1"/>
  <c r="DC14" i="1"/>
  <c r="DD14" i="1"/>
  <c r="DE14" i="1"/>
  <c r="DF14" i="1"/>
  <c r="DG14" i="1"/>
  <c r="DH14" i="1"/>
  <c r="DI14" i="1"/>
  <c r="DJ14" i="1"/>
  <c r="DK14" i="1"/>
  <c r="DL14" i="1"/>
  <c r="DM14" i="1"/>
  <c r="DN14" i="1"/>
  <c r="DO14" i="1"/>
  <c r="DP14" i="1"/>
  <c r="DQ14" i="1"/>
  <c r="DR14" i="1"/>
  <c r="DS14" i="1"/>
  <c r="DT14" i="1"/>
  <c r="DU14" i="1"/>
  <c r="DV14" i="1"/>
  <c r="DW14" i="1"/>
  <c r="DX14" i="1"/>
  <c r="DY14" i="1"/>
  <c r="DZ14" i="1"/>
  <c r="EA14" i="1"/>
  <c r="EB14" i="1"/>
  <c r="EC14" i="1"/>
  <c r="D8" i="1"/>
  <c r="D9" i="1"/>
  <c r="D10" i="1"/>
  <c r="D11" i="1"/>
  <c r="D12" i="1"/>
  <c r="D13" i="1"/>
  <c r="D14" i="1"/>
  <c r="D7" i="1"/>
  <c r="D24" i="2"/>
  <c r="EC32" i="1"/>
  <c r="ED32" i="1"/>
  <c r="EE32" i="1"/>
  <c r="EF32" i="1"/>
  <c r="EG32" i="1"/>
  <c r="EH32" i="1"/>
  <c r="EI32" i="1"/>
  <c r="EJ32" i="1"/>
  <c r="EK32" i="1"/>
  <c r="EL32" i="1"/>
  <c r="EM32" i="1"/>
  <c r="EN32" i="1"/>
  <c r="EO32" i="1"/>
  <c r="EP32" i="1"/>
  <c r="EQ32" i="1"/>
  <c r="ER32" i="1"/>
  <c r="ES32" i="1"/>
  <c r="ET32" i="1"/>
  <c r="EU32" i="1"/>
  <c r="EV32" i="1"/>
  <c r="EW32" i="1"/>
  <c r="EX32" i="1"/>
  <c r="EY32" i="1"/>
  <c r="EZ32" i="1"/>
  <c r="FA32" i="1"/>
  <c r="FB32" i="1"/>
  <c r="FC32" i="1"/>
  <c r="FD32" i="1"/>
  <c r="FE32" i="1"/>
  <c r="FF32" i="1"/>
  <c r="FG32" i="1"/>
  <c r="FH32" i="1"/>
  <c r="FI32" i="1"/>
  <c r="FJ32" i="1"/>
  <c r="FK32" i="1"/>
  <c r="FL32" i="1"/>
  <c r="FM32" i="1"/>
  <c r="FN32" i="1"/>
  <c r="FO32" i="1"/>
  <c r="FP32" i="1"/>
  <c r="FQ32" i="1"/>
  <c r="FR32" i="1"/>
  <c r="FS32" i="1"/>
  <c r="FT32" i="1"/>
  <c r="FU32" i="1"/>
  <c r="FV32" i="1"/>
  <c r="FW32" i="1"/>
  <c r="FX32" i="1"/>
  <c r="FY32" i="1"/>
  <c r="FZ32" i="1"/>
  <c r="GA32" i="1"/>
  <c r="GB32" i="1"/>
  <c r="GC32" i="1"/>
  <c r="GD32" i="1"/>
  <c r="F32" i="2" s="1"/>
  <c r="GE32" i="1"/>
  <c r="GF32" i="1"/>
  <c r="GG32" i="1"/>
  <c r="GH32" i="1"/>
  <c r="GI32" i="1"/>
  <c r="GJ32" i="1"/>
  <c r="GK32" i="1"/>
  <c r="GL32" i="1"/>
  <c r="GM32" i="1"/>
  <c r="GN32" i="1"/>
  <c r="GO32" i="1"/>
  <c r="GP32" i="1"/>
  <c r="GQ32" i="1"/>
  <c r="GR32" i="1"/>
  <c r="GS32" i="1"/>
  <c r="GT32" i="1"/>
  <c r="GU32" i="1"/>
  <c r="GV32" i="1"/>
  <c r="GW32" i="1"/>
  <c r="GX32" i="1"/>
  <c r="GY32" i="1"/>
  <c r="GZ32" i="1"/>
  <c r="HA32" i="1"/>
  <c r="HB32" i="1"/>
  <c r="HC32" i="1"/>
  <c r="HD32" i="1"/>
  <c r="HE32" i="1"/>
  <c r="HF32" i="1"/>
  <c r="HG32" i="1"/>
  <c r="HH32" i="1"/>
  <c r="HI32" i="1"/>
  <c r="HJ32" i="1"/>
  <c r="HK32" i="1"/>
  <c r="HL32" i="1"/>
  <c r="HM32" i="1"/>
  <c r="HN32" i="1"/>
  <c r="HO32" i="1"/>
  <c r="HP32" i="1"/>
  <c r="HQ32" i="1"/>
  <c r="HR32" i="1"/>
  <c r="HS32" i="1"/>
  <c r="HT32" i="1"/>
  <c r="HU32" i="1"/>
  <c r="D32" i="2"/>
  <c r="EC33" i="1"/>
  <c r="ED33" i="1"/>
  <c r="EE33" i="1"/>
  <c r="EF33" i="1"/>
  <c r="EG33" i="1"/>
  <c r="EH33" i="1"/>
  <c r="EI33" i="1"/>
  <c r="EJ33" i="1"/>
  <c r="EK33" i="1"/>
  <c r="EL33" i="1"/>
  <c r="EM33" i="1"/>
  <c r="EN33" i="1"/>
  <c r="EO33" i="1"/>
  <c r="EP33" i="1"/>
  <c r="EQ33" i="1"/>
  <c r="ER33" i="1"/>
  <c r="ES33" i="1"/>
  <c r="ET33" i="1"/>
  <c r="EU33" i="1"/>
  <c r="EV33" i="1"/>
  <c r="EW33" i="1"/>
  <c r="EX33" i="1"/>
  <c r="EY33" i="1"/>
  <c r="EZ33" i="1"/>
  <c r="FA33" i="1"/>
  <c r="FB33" i="1"/>
  <c r="FC33" i="1"/>
  <c r="FD33" i="1"/>
  <c r="FE33" i="1"/>
  <c r="FF33" i="1"/>
  <c r="FG33" i="1"/>
  <c r="FH33" i="1"/>
  <c r="FI33" i="1"/>
  <c r="FJ33" i="1"/>
  <c r="FK33" i="1"/>
  <c r="FL33" i="1"/>
  <c r="FM33" i="1"/>
  <c r="FN33" i="1"/>
  <c r="FO33" i="1"/>
  <c r="FP33" i="1"/>
  <c r="FQ33" i="1"/>
  <c r="FR33" i="1"/>
  <c r="FS33" i="1"/>
  <c r="FT33" i="1"/>
  <c r="FU33" i="1"/>
  <c r="FV33" i="1"/>
  <c r="FW33" i="1"/>
  <c r="FX33" i="1"/>
  <c r="FY33" i="1"/>
  <c r="FZ33" i="1"/>
  <c r="GA33" i="1"/>
  <c r="GB33" i="1"/>
  <c r="GC33" i="1"/>
  <c r="GD33" i="1"/>
  <c r="F33" i="2" s="1"/>
  <c r="GE33" i="1"/>
  <c r="GF33" i="1"/>
  <c r="GG33" i="1"/>
  <c r="GH33" i="1"/>
  <c r="GI33" i="1"/>
  <c r="GJ33" i="1"/>
  <c r="GK33" i="1"/>
  <c r="GL33" i="1"/>
  <c r="GM33" i="1"/>
  <c r="GN33" i="1"/>
  <c r="GO33" i="1"/>
  <c r="GP33" i="1"/>
  <c r="GQ33" i="1"/>
  <c r="GR33" i="1"/>
  <c r="GS33" i="1"/>
  <c r="GT33" i="1"/>
  <c r="GU33" i="1"/>
  <c r="GV33" i="1"/>
  <c r="GW33" i="1"/>
  <c r="GX33" i="1"/>
  <c r="GY33" i="1"/>
  <c r="GZ33" i="1"/>
  <c r="HA33" i="1"/>
  <c r="HB33" i="1"/>
  <c r="HC33" i="1"/>
  <c r="HD33" i="1"/>
  <c r="HE33" i="1"/>
  <c r="HF33" i="1"/>
  <c r="HG33" i="1"/>
  <c r="HH33" i="1"/>
  <c r="HI33" i="1"/>
  <c r="HJ33" i="1"/>
  <c r="HK33" i="1"/>
  <c r="HL33" i="1"/>
  <c r="HM33" i="1"/>
  <c r="HN33" i="1"/>
  <c r="HO33" i="1"/>
  <c r="HP33" i="1"/>
  <c r="HQ33" i="1"/>
  <c r="HR33" i="1"/>
  <c r="HS33" i="1"/>
  <c r="HT33" i="1"/>
  <c r="HU33" i="1"/>
  <c r="EB33" i="1"/>
  <c r="EB32" i="1"/>
  <c r="EE27" i="1"/>
  <c r="EF27" i="1"/>
  <c r="EG27" i="1"/>
  <c r="EH27" i="1"/>
  <c r="EI27" i="1"/>
  <c r="EJ27" i="1"/>
  <c r="EK27" i="1"/>
  <c r="EL27" i="1"/>
  <c r="EM27" i="1"/>
  <c r="EN27" i="1"/>
  <c r="EO27" i="1"/>
  <c r="EP27" i="1"/>
  <c r="EQ27" i="1"/>
  <c r="ER27" i="1"/>
  <c r="ES27" i="1"/>
  <c r="ET27" i="1"/>
  <c r="EU27" i="1"/>
  <c r="EV27" i="1"/>
  <c r="EW27" i="1"/>
  <c r="EX27" i="1"/>
  <c r="EY27" i="1"/>
  <c r="EZ27" i="1"/>
  <c r="FA27" i="1"/>
  <c r="FB27" i="1"/>
  <c r="FC27" i="1"/>
  <c r="FD27" i="1"/>
  <c r="FE27" i="1"/>
  <c r="FF27" i="1"/>
  <c r="FG27" i="1"/>
  <c r="FH27" i="1"/>
  <c r="FI27" i="1"/>
  <c r="FJ27" i="1"/>
  <c r="FK27" i="1"/>
  <c r="FL27" i="1"/>
  <c r="FM27" i="1"/>
  <c r="FN27" i="1"/>
  <c r="FO27" i="1"/>
  <c r="FP27" i="1"/>
  <c r="FQ27" i="1"/>
  <c r="FR27" i="1"/>
  <c r="FS27" i="1"/>
  <c r="FT27" i="1"/>
  <c r="FU27" i="1"/>
  <c r="FV27" i="1"/>
  <c r="FW27" i="1"/>
  <c r="FX27" i="1"/>
  <c r="FY27" i="1"/>
  <c r="FZ27" i="1"/>
  <c r="GA27" i="1"/>
  <c r="GB27" i="1"/>
  <c r="GC27" i="1"/>
  <c r="GD27" i="1"/>
  <c r="GE27" i="1"/>
  <c r="GF27" i="1"/>
  <c r="GG27" i="1"/>
  <c r="GH27" i="1"/>
  <c r="GI27" i="1"/>
  <c r="GJ27" i="1"/>
  <c r="GK27" i="1"/>
  <c r="GL27" i="1"/>
  <c r="GM27" i="1"/>
  <c r="GN27" i="1"/>
  <c r="GO27" i="1"/>
  <c r="GP27" i="1"/>
  <c r="GQ27" i="1"/>
  <c r="GR27" i="1"/>
  <c r="GS27" i="1"/>
  <c r="GT27" i="1"/>
  <c r="GU27" i="1"/>
  <c r="GV27" i="1"/>
  <c r="GW27" i="1"/>
  <c r="GX27" i="1"/>
  <c r="GY27" i="1"/>
  <c r="GZ27" i="1"/>
  <c r="HA27" i="1"/>
  <c r="HB27" i="1"/>
  <c r="HC27" i="1"/>
  <c r="HD27" i="1"/>
  <c r="HE27" i="1"/>
  <c r="HF27" i="1"/>
  <c r="HG27" i="1"/>
  <c r="HH27" i="1"/>
  <c r="HI27" i="1"/>
  <c r="HJ27" i="1"/>
  <c r="HK27" i="1"/>
  <c r="HL27" i="1"/>
  <c r="HM27" i="1"/>
  <c r="HN27" i="1"/>
  <c r="HO27" i="1"/>
  <c r="HP27" i="1"/>
  <c r="HQ27" i="1"/>
  <c r="HR27" i="1"/>
  <c r="HS27" i="1"/>
  <c r="HT27" i="1"/>
  <c r="HU27" i="1"/>
  <c r="EE28" i="1"/>
  <c r="EF28" i="1"/>
  <c r="EG28" i="1"/>
  <c r="EH28" i="1"/>
  <c r="EI28" i="1"/>
  <c r="EJ28" i="1"/>
  <c r="EK28" i="1"/>
  <c r="EL28" i="1"/>
  <c r="EM28" i="1"/>
  <c r="EN28" i="1"/>
  <c r="EO28" i="1"/>
  <c r="EP28" i="1"/>
  <c r="EQ28" i="1"/>
  <c r="ER28" i="1"/>
  <c r="ES28" i="1"/>
  <c r="ET28" i="1"/>
  <c r="EU28" i="1"/>
  <c r="EV28" i="1"/>
  <c r="EW28" i="1"/>
  <c r="EX28" i="1"/>
  <c r="EY28" i="1"/>
  <c r="EZ28" i="1"/>
  <c r="FA28" i="1"/>
  <c r="FB28" i="1"/>
  <c r="FC28" i="1"/>
  <c r="FD28" i="1"/>
  <c r="FE28" i="1"/>
  <c r="FF28" i="1"/>
  <c r="FG28" i="1"/>
  <c r="FH28" i="1"/>
  <c r="FI28" i="1"/>
  <c r="FJ28" i="1"/>
  <c r="FK28" i="1"/>
  <c r="FL28" i="1"/>
  <c r="FM28" i="1"/>
  <c r="FN28" i="1"/>
  <c r="FO28" i="1"/>
  <c r="FP28" i="1"/>
  <c r="FQ28" i="1"/>
  <c r="FR28" i="1"/>
  <c r="FS28" i="1"/>
  <c r="FT28" i="1"/>
  <c r="FU28" i="1"/>
  <c r="FV28" i="1"/>
  <c r="FW28" i="1"/>
  <c r="FX28" i="1"/>
  <c r="FY28" i="1"/>
  <c r="FZ28" i="1"/>
  <c r="GA28" i="1"/>
  <c r="GB28" i="1"/>
  <c r="GC28" i="1"/>
  <c r="GD28" i="1"/>
  <c r="GE28" i="1"/>
  <c r="GF28" i="1"/>
  <c r="GG28" i="1"/>
  <c r="GH28" i="1"/>
  <c r="GI28" i="1"/>
  <c r="GJ28" i="1"/>
  <c r="GK28" i="1"/>
  <c r="GL28" i="1"/>
  <c r="GM28" i="1"/>
  <c r="GN28" i="1"/>
  <c r="GO28" i="1"/>
  <c r="GP28" i="1"/>
  <c r="GQ28" i="1"/>
  <c r="GR28" i="1"/>
  <c r="GS28" i="1"/>
  <c r="GT28" i="1"/>
  <c r="GU28" i="1"/>
  <c r="GV28" i="1"/>
  <c r="GW28" i="1"/>
  <c r="GX28" i="1"/>
  <c r="GY28" i="1"/>
  <c r="GZ28" i="1"/>
  <c r="HA28" i="1"/>
  <c r="HB28" i="1"/>
  <c r="HC28" i="1"/>
  <c r="HD28" i="1"/>
  <c r="HE28" i="1"/>
  <c r="HF28" i="1"/>
  <c r="HG28" i="1"/>
  <c r="HH28" i="1"/>
  <c r="HI28" i="1"/>
  <c r="HJ28" i="1"/>
  <c r="HK28" i="1"/>
  <c r="HL28" i="1"/>
  <c r="HM28" i="1"/>
  <c r="HN28" i="1"/>
  <c r="HO28" i="1"/>
  <c r="HP28" i="1"/>
  <c r="HQ28" i="1"/>
  <c r="HR28" i="1"/>
  <c r="HS28" i="1"/>
  <c r="HT28" i="1"/>
  <c r="HU28" i="1"/>
  <c r="EE29" i="1"/>
  <c r="EF29" i="1"/>
  <c r="EG29" i="1"/>
  <c r="EH29" i="1"/>
  <c r="EI29" i="1"/>
  <c r="EJ29" i="1"/>
  <c r="EK29" i="1"/>
  <c r="EL29" i="1"/>
  <c r="EM29" i="1"/>
  <c r="EN29" i="1"/>
  <c r="EO29" i="1"/>
  <c r="EP29" i="1"/>
  <c r="EQ29" i="1"/>
  <c r="ER29" i="1"/>
  <c r="ES29" i="1"/>
  <c r="ET29" i="1"/>
  <c r="EU29" i="1"/>
  <c r="EV29" i="1"/>
  <c r="EW29" i="1"/>
  <c r="EX29" i="1"/>
  <c r="EY29" i="1"/>
  <c r="EZ29" i="1"/>
  <c r="FA29" i="1"/>
  <c r="FB29" i="1"/>
  <c r="FC29" i="1"/>
  <c r="FD29" i="1"/>
  <c r="FE29" i="1"/>
  <c r="FF29" i="1"/>
  <c r="FG29" i="1"/>
  <c r="FH29" i="1"/>
  <c r="FI29" i="1"/>
  <c r="FJ29" i="1"/>
  <c r="FK29" i="1"/>
  <c r="FL29" i="1"/>
  <c r="FM29" i="1"/>
  <c r="FN29" i="1"/>
  <c r="FO29" i="1"/>
  <c r="FP29" i="1"/>
  <c r="FQ29" i="1"/>
  <c r="FR29" i="1"/>
  <c r="FS29" i="1"/>
  <c r="FT29" i="1"/>
  <c r="FU29" i="1"/>
  <c r="FV29" i="1"/>
  <c r="FW29" i="1"/>
  <c r="FX29" i="1"/>
  <c r="FY29" i="1"/>
  <c r="FZ29" i="1"/>
  <c r="GA29" i="1"/>
  <c r="GB29" i="1"/>
  <c r="GC29" i="1"/>
  <c r="GD29" i="1"/>
  <c r="GE29" i="1"/>
  <c r="GF29" i="1"/>
  <c r="GG29" i="1"/>
  <c r="GH29" i="1"/>
  <c r="GI29" i="1"/>
  <c r="GJ29" i="1"/>
  <c r="GK29" i="1"/>
  <c r="GL29" i="1"/>
  <c r="GM29" i="1"/>
  <c r="GN29" i="1"/>
  <c r="GO29" i="1"/>
  <c r="GP29" i="1"/>
  <c r="GQ29" i="1"/>
  <c r="GR29" i="1"/>
  <c r="GS29" i="1"/>
  <c r="GT29" i="1"/>
  <c r="GU29" i="1"/>
  <c r="GV29" i="1"/>
  <c r="GW29" i="1"/>
  <c r="GX29" i="1"/>
  <c r="GY29" i="1"/>
  <c r="GZ29" i="1"/>
  <c r="HA29" i="1"/>
  <c r="HB29" i="1"/>
  <c r="HC29" i="1"/>
  <c r="HD29" i="1"/>
  <c r="HE29" i="1"/>
  <c r="HF29" i="1"/>
  <c r="HG29" i="1"/>
  <c r="HH29" i="1"/>
  <c r="HI29" i="1"/>
  <c r="HJ29" i="1"/>
  <c r="HK29" i="1"/>
  <c r="HL29" i="1"/>
  <c r="HM29" i="1"/>
  <c r="HN29" i="1"/>
  <c r="HO29" i="1"/>
  <c r="HP29" i="1"/>
  <c r="HQ29" i="1"/>
  <c r="HR29" i="1"/>
  <c r="HS29" i="1"/>
  <c r="HT29" i="1"/>
  <c r="HU29" i="1"/>
  <c r="ED28" i="1"/>
  <c r="ED29" i="1"/>
  <c r="ED27" i="1"/>
  <c r="EE17" i="1"/>
  <c r="EF17" i="1"/>
  <c r="EG17" i="1"/>
  <c r="EH17" i="1"/>
  <c r="EI17" i="1"/>
  <c r="EJ17" i="1"/>
  <c r="EK17" i="1"/>
  <c r="EL17" i="1"/>
  <c r="EM17" i="1"/>
  <c r="EN17" i="1"/>
  <c r="EO17" i="1"/>
  <c r="EP17" i="1"/>
  <c r="EQ17" i="1"/>
  <c r="ER17" i="1"/>
  <c r="ES17" i="1"/>
  <c r="ET17" i="1"/>
  <c r="EU17" i="1"/>
  <c r="EV17" i="1"/>
  <c r="EW17" i="1"/>
  <c r="EX17" i="1"/>
  <c r="EY17" i="1"/>
  <c r="EZ17" i="1"/>
  <c r="FA17" i="1"/>
  <c r="FB17" i="1"/>
  <c r="FC17" i="1"/>
  <c r="FD17" i="1"/>
  <c r="FE17" i="1"/>
  <c r="FF17" i="1"/>
  <c r="FG17" i="1"/>
  <c r="FH17" i="1"/>
  <c r="FI17" i="1"/>
  <c r="FJ17" i="1"/>
  <c r="FK17" i="1"/>
  <c r="FL17" i="1"/>
  <c r="FM17" i="1"/>
  <c r="FN17" i="1"/>
  <c r="FO17" i="1"/>
  <c r="FP17" i="1"/>
  <c r="FQ17" i="1"/>
  <c r="FR17" i="1"/>
  <c r="FS17" i="1"/>
  <c r="FT17" i="1"/>
  <c r="FU17" i="1"/>
  <c r="FV17" i="1"/>
  <c r="FW17" i="1"/>
  <c r="FX17" i="1"/>
  <c r="FY17" i="1"/>
  <c r="FZ17" i="1"/>
  <c r="GA17" i="1"/>
  <c r="GB17" i="1"/>
  <c r="GC17" i="1"/>
  <c r="GD17" i="1"/>
  <c r="GE17" i="1"/>
  <c r="GF17" i="1"/>
  <c r="GG17" i="1"/>
  <c r="GH17" i="1"/>
  <c r="GI17" i="1"/>
  <c r="GJ17" i="1"/>
  <c r="GK17" i="1"/>
  <c r="GL17" i="1"/>
  <c r="GM17" i="1"/>
  <c r="GN17" i="1"/>
  <c r="GO17" i="1"/>
  <c r="GP17" i="1"/>
  <c r="GQ17" i="1"/>
  <c r="GR17" i="1"/>
  <c r="GS17" i="1"/>
  <c r="GT17" i="1"/>
  <c r="GU17" i="1"/>
  <c r="GV17" i="1"/>
  <c r="GW17" i="1"/>
  <c r="GX17" i="1"/>
  <c r="GY17" i="1"/>
  <c r="GZ17" i="1"/>
  <c r="HA17" i="1"/>
  <c r="HB17" i="1"/>
  <c r="HC17" i="1"/>
  <c r="HD17" i="1"/>
  <c r="HE17" i="1"/>
  <c r="HF17" i="1"/>
  <c r="HG17" i="1"/>
  <c r="HH17" i="1"/>
  <c r="HI17" i="1"/>
  <c r="HJ17" i="1"/>
  <c r="HK17" i="1"/>
  <c r="HL17" i="1"/>
  <c r="HM17" i="1"/>
  <c r="HN17" i="1"/>
  <c r="HO17" i="1"/>
  <c r="HP17" i="1"/>
  <c r="HQ17" i="1"/>
  <c r="HR17" i="1"/>
  <c r="HS17" i="1"/>
  <c r="HT17" i="1"/>
  <c r="HU17" i="1"/>
  <c r="HV17" i="1"/>
  <c r="EE18" i="1"/>
  <c r="EF18" i="1"/>
  <c r="EG18" i="1"/>
  <c r="EH18" i="1"/>
  <c r="EI18" i="1"/>
  <c r="EJ18" i="1"/>
  <c r="EK18" i="1"/>
  <c r="EL18" i="1"/>
  <c r="EM18" i="1"/>
  <c r="EN18" i="1"/>
  <c r="EO18" i="1"/>
  <c r="EP18" i="1"/>
  <c r="EQ18" i="1"/>
  <c r="ER18" i="1"/>
  <c r="ES18" i="1"/>
  <c r="ET18" i="1"/>
  <c r="EU18" i="1"/>
  <c r="EV18" i="1"/>
  <c r="EW18" i="1"/>
  <c r="EX18" i="1"/>
  <c r="EY18" i="1"/>
  <c r="EZ18" i="1"/>
  <c r="FA18" i="1"/>
  <c r="FB18" i="1"/>
  <c r="FC18" i="1"/>
  <c r="FD18" i="1"/>
  <c r="FE18" i="1"/>
  <c r="FF18" i="1"/>
  <c r="FG18" i="1"/>
  <c r="FH18" i="1"/>
  <c r="FI18" i="1"/>
  <c r="FJ18" i="1"/>
  <c r="FK18" i="1"/>
  <c r="FL18" i="1"/>
  <c r="FM18" i="1"/>
  <c r="FN18" i="1"/>
  <c r="FO18" i="1"/>
  <c r="FP18" i="1"/>
  <c r="FQ18" i="1"/>
  <c r="FR18" i="1"/>
  <c r="FS18" i="1"/>
  <c r="FT18" i="1"/>
  <c r="FU18" i="1"/>
  <c r="FV18" i="1"/>
  <c r="FW18" i="1"/>
  <c r="FX18" i="1"/>
  <c r="FY18" i="1"/>
  <c r="FZ18" i="1"/>
  <c r="GA18" i="1"/>
  <c r="GB18" i="1"/>
  <c r="GC18" i="1"/>
  <c r="GD18" i="1"/>
  <c r="GE18" i="1"/>
  <c r="GF18" i="1"/>
  <c r="GG18" i="1"/>
  <c r="GH18" i="1"/>
  <c r="GI18" i="1"/>
  <c r="GJ18" i="1"/>
  <c r="GK18" i="1"/>
  <c r="GL18" i="1"/>
  <c r="GM18" i="1"/>
  <c r="GN18" i="1"/>
  <c r="GO18" i="1"/>
  <c r="GP18" i="1"/>
  <c r="GQ18" i="1"/>
  <c r="GR18" i="1"/>
  <c r="GS18" i="1"/>
  <c r="GT18" i="1"/>
  <c r="GU18" i="1"/>
  <c r="GV18" i="1"/>
  <c r="GW18" i="1"/>
  <c r="GX18" i="1"/>
  <c r="GY18" i="1"/>
  <c r="GZ18" i="1"/>
  <c r="HA18" i="1"/>
  <c r="HB18" i="1"/>
  <c r="HC18" i="1"/>
  <c r="HD18" i="1"/>
  <c r="HE18" i="1"/>
  <c r="HF18" i="1"/>
  <c r="HG18" i="1"/>
  <c r="HH18" i="1"/>
  <c r="HI18" i="1"/>
  <c r="HJ18" i="1"/>
  <c r="HK18" i="1"/>
  <c r="HL18" i="1"/>
  <c r="HM18" i="1"/>
  <c r="HN18" i="1"/>
  <c r="HO18" i="1"/>
  <c r="HP18" i="1"/>
  <c r="HQ18" i="1"/>
  <c r="HR18" i="1"/>
  <c r="HS18" i="1"/>
  <c r="HT18" i="1"/>
  <c r="HU18" i="1"/>
  <c r="EE19" i="1"/>
  <c r="EE9" i="1" s="1"/>
  <c r="EF19" i="1"/>
  <c r="EF9" i="1" s="1"/>
  <c r="EG19" i="1"/>
  <c r="EG9" i="1" s="1"/>
  <c r="EH19" i="1"/>
  <c r="EH10" i="1" s="1"/>
  <c r="EI19" i="1"/>
  <c r="EI10" i="1" s="1"/>
  <c r="EJ19" i="1"/>
  <c r="EJ10" i="1" s="1"/>
  <c r="EK19" i="1"/>
  <c r="EL19" i="1"/>
  <c r="EL10" i="1" s="1"/>
  <c r="EM19" i="1"/>
  <c r="EM10" i="1" s="1"/>
  <c r="EN19" i="1"/>
  <c r="EN10" i="1" s="1"/>
  <c r="EO19" i="1"/>
  <c r="EO10" i="1" s="1"/>
  <c r="EP19" i="1"/>
  <c r="EP10" i="1" s="1"/>
  <c r="EQ19" i="1"/>
  <c r="EQ11" i="1" s="1"/>
  <c r="ER19" i="1"/>
  <c r="ER11" i="1" s="1"/>
  <c r="ES19" i="1"/>
  <c r="ET19" i="1"/>
  <c r="ET11" i="1" s="1"/>
  <c r="EU19" i="1"/>
  <c r="EU12" i="1" s="1"/>
  <c r="EV19" i="1"/>
  <c r="EV12" i="1" s="1"/>
  <c r="EW19" i="1"/>
  <c r="EW10" i="1" s="1"/>
  <c r="EX19" i="1"/>
  <c r="EX10" i="1" s="1"/>
  <c r="EY19" i="1"/>
  <c r="EY7" i="1" s="1"/>
  <c r="EZ19" i="1"/>
  <c r="FA19" i="1"/>
  <c r="FB19" i="1"/>
  <c r="FB13" i="1" s="1"/>
  <c r="FC19" i="1"/>
  <c r="FC8" i="1" s="1"/>
  <c r="FD19" i="1"/>
  <c r="FD8" i="1" s="1"/>
  <c r="FE19" i="1"/>
  <c r="FE10" i="1" s="1"/>
  <c r="FF19" i="1"/>
  <c r="FF10" i="1" s="1"/>
  <c r="FG19" i="1"/>
  <c r="FG8" i="1" s="1"/>
  <c r="FH19" i="1"/>
  <c r="FH8" i="1" s="1"/>
  <c r="FI19" i="1"/>
  <c r="FJ19" i="1"/>
  <c r="FJ9" i="1" s="1"/>
  <c r="FK19" i="1"/>
  <c r="FK9" i="1" s="1"/>
  <c r="FL19" i="1"/>
  <c r="FL9" i="1" s="1"/>
  <c r="FM19" i="1"/>
  <c r="FM10" i="1" s="1"/>
  <c r="FN19" i="1"/>
  <c r="FN10" i="1" s="1"/>
  <c r="FO19" i="1"/>
  <c r="FO7" i="1" s="1"/>
  <c r="FP19" i="1"/>
  <c r="FP10" i="1" s="1"/>
  <c r="FQ19" i="1"/>
  <c r="FR19" i="1"/>
  <c r="FR10" i="1" s="1"/>
  <c r="FS19" i="1"/>
  <c r="FS10" i="1" s="1"/>
  <c r="FT19" i="1"/>
  <c r="FT10" i="1" s="1"/>
  <c r="FU19" i="1"/>
  <c r="FU10" i="1" s="1"/>
  <c r="FV19" i="1"/>
  <c r="FV10" i="1" s="1"/>
  <c r="FW19" i="1"/>
  <c r="FW11" i="1" s="1"/>
  <c r="FX19" i="1"/>
  <c r="FX11" i="1" s="1"/>
  <c r="FY19" i="1"/>
  <c r="FZ19" i="1"/>
  <c r="FZ11" i="1" s="1"/>
  <c r="GA19" i="1"/>
  <c r="GA12" i="1" s="1"/>
  <c r="GB19" i="1"/>
  <c r="GB12" i="1" s="1"/>
  <c r="GC19" i="1"/>
  <c r="GC10" i="1" s="1"/>
  <c r="GD19" i="1"/>
  <c r="GD7" i="1" s="1"/>
  <c r="GE19" i="1"/>
  <c r="GE7" i="1" s="1"/>
  <c r="GF19" i="1"/>
  <c r="GG19" i="1"/>
  <c r="GH19" i="1"/>
  <c r="GH13" i="1" s="1"/>
  <c r="GI19" i="1"/>
  <c r="GI8" i="1" s="1"/>
  <c r="GJ19" i="1"/>
  <c r="GJ8" i="1" s="1"/>
  <c r="GK19" i="1"/>
  <c r="GK10" i="1" s="1"/>
  <c r="GL19" i="1"/>
  <c r="GL10" i="1" s="1"/>
  <c r="GM19" i="1"/>
  <c r="GM9" i="1" s="1"/>
  <c r="GN19" i="1"/>
  <c r="GN8" i="1" s="1"/>
  <c r="GO19" i="1"/>
  <c r="GP19" i="1"/>
  <c r="GP9" i="1" s="1"/>
  <c r="GQ19" i="1"/>
  <c r="GQ9" i="1" s="1"/>
  <c r="GR19" i="1"/>
  <c r="GR9" i="1" s="1"/>
  <c r="GS19" i="1"/>
  <c r="GS10" i="1" s="1"/>
  <c r="GT19" i="1"/>
  <c r="GT10" i="1" s="1"/>
  <c r="GU19" i="1"/>
  <c r="GU9" i="1" s="1"/>
  <c r="GV19" i="1"/>
  <c r="GV10" i="1" s="1"/>
  <c r="GW19" i="1"/>
  <c r="GX19" i="1"/>
  <c r="GX10" i="1" s="1"/>
  <c r="GY19" i="1"/>
  <c r="GY10" i="1" s="1"/>
  <c r="GZ19" i="1"/>
  <c r="GZ10" i="1" s="1"/>
  <c r="HA19" i="1"/>
  <c r="HA10" i="1" s="1"/>
  <c r="HB19" i="1"/>
  <c r="HB10" i="1" s="1"/>
  <c r="HC19" i="1"/>
  <c r="HC9" i="1" s="1"/>
  <c r="HD19" i="1"/>
  <c r="HD9" i="1" s="1"/>
  <c r="HE19" i="1"/>
  <c r="HF19" i="1"/>
  <c r="HF11" i="1" s="1"/>
  <c r="HG19" i="1"/>
  <c r="HG12" i="1" s="1"/>
  <c r="HH19" i="1"/>
  <c r="HH12" i="1" s="1"/>
  <c r="HI19" i="1"/>
  <c r="HI10" i="1" s="1"/>
  <c r="HJ19" i="1"/>
  <c r="HJ10" i="1" s="1"/>
  <c r="HK19" i="1"/>
  <c r="HK9" i="1" s="1"/>
  <c r="HL19" i="1"/>
  <c r="HL9" i="1" s="1"/>
  <c r="HM19" i="1"/>
  <c r="HN19" i="1"/>
  <c r="HN13" i="1" s="1"/>
  <c r="HO19" i="1"/>
  <c r="HO8" i="1" s="1"/>
  <c r="HP19" i="1"/>
  <c r="HP8" i="1" s="1"/>
  <c r="HQ19" i="1"/>
  <c r="HQ10" i="1" s="1"/>
  <c r="HR19" i="1"/>
  <c r="HR10" i="1" s="1"/>
  <c r="HS19" i="1"/>
  <c r="HS9" i="1" s="1"/>
  <c r="HT19" i="1"/>
  <c r="HT9" i="1" s="1"/>
  <c r="HU19" i="1"/>
  <c r="HV9" i="1"/>
  <c r="EE20" i="1"/>
  <c r="EF20" i="1"/>
  <c r="EG20" i="1"/>
  <c r="EH20" i="1"/>
  <c r="EI20" i="1"/>
  <c r="EJ20" i="1"/>
  <c r="EK20" i="1"/>
  <c r="EL20" i="1"/>
  <c r="EM20" i="1"/>
  <c r="EN20" i="1"/>
  <c r="EO20" i="1"/>
  <c r="EP20" i="1"/>
  <c r="EQ20" i="1"/>
  <c r="ER20" i="1"/>
  <c r="ES20" i="1"/>
  <c r="ET20" i="1"/>
  <c r="EU20" i="1"/>
  <c r="EV20" i="1"/>
  <c r="EW20" i="1"/>
  <c r="EX20" i="1"/>
  <c r="EY20" i="1"/>
  <c r="EZ20" i="1"/>
  <c r="FA20" i="1"/>
  <c r="FB20" i="1"/>
  <c r="FC20" i="1"/>
  <c r="FD20" i="1"/>
  <c r="FE20" i="1"/>
  <c r="FF20" i="1"/>
  <c r="FG20" i="1"/>
  <c r="FH20" i="1"/>
  <c r="FI20" i="1"/>
  <c r="FJ20" i="1"/>
  <c r="FK20" i="1"/>
  <c r="FL20" i="1"/>
  <c r="FM20" i="1"/>
  <c r="FN20" i="1"/>
  <c r="FO20" i="1"/>
  <c r="FP20" i="1"/>
  <c r="FQ20" i="1"/>
  <c r="FR20" i="1"/>
  <c r="FS20" i="1"/>
  <c r="FT20" i="1"/>
  <c r="FU20" i="1"/>
  <c r="FV20" i="1"/>
  <c r="FW20" i="1"/>
  <c r="FX20" i="1"/>
  <c r="FY20" i="1"/>
  <c r="FZ20" i="1"/>
  <c r="GA20" i="1"/>
  <c r="GB20" i="1"/>
  <c r="GC20" i="1"/>
  <c r="GD20" i="1"/>
  <c r="GE20" i="1"/>
  <c r="GF20" i="1"/>
  <c r="GG20" i="1"/>
  <c r="GH20" i="1"/>
  <c r="GI20" i="1"/>
  <c r="GJ20" i="1"/>
  <c r="GK20" i="1"/>
  <c r="GL20" i="1"/>
  <c r="GM20" i="1"/>
  <c r="GN20" i="1"/>
  <c r="GO20" i="1"/>
  <c r="GP20" i="1"/>
  <c r="GQ20" i="1"/>
  <c r="GR20" i="1"/>
  <c r="GS20" i="1"/>
  <c r="GT20" i="1"/>
  <c r="GU20" i="1"/>
  <c r="GV20" i="1"/>
  <c r="GW20" i="1"/>
  <c r="GX20" i="1"/>
  <c r="GY20" i="1"/>
  <c r="GZ20" i="1"/>
  <c r="HA20" i="1"/>
  <c r="HB20" i="1"/>
  <c r="HC20" i="1"/>
  <c r="HD20" i="1"/>
  <c r="HE20" i="1"/>
  <c r="HF20" i="1"/>
  <c r="HG20" i="1"/>
  <c r="HH20" i="1"/>
  <c r="HI20" i="1"/>
  <c r="HJ20" i="1"/>
  <c r="HK20" i="1"/>
  <c r="HL20" i="1"/>
  <c r="HM20" i="1"/>
  <c r="HN20" i="1"/>
  <c r="HO20" i="1"/>
  <c r="HP20" i="1"/>
  <c r="HQ20" i="1"/>
  <c r="HR20" i="1"/>
  <c r="HS20" i="1"/>
  <c r="HT20" i="1"/>
  <c r="HU20" i="1"/>
  <c r="EE21" i="1"/>
  <c r="EF21" i="1"/>
  <c r="EG21" i="1"/>
  <c r="EH21" i="1"/>
  <c r="EI21" i="1"/>
  <c r="EJ21" i="1"/>
  <c r="EK21" i="1"/>
  <c r="EL21" i="1"/>
  <c r="EM21" i="1"/>
  <c r="EN21" i="1"/>
  <c r="EO21" i="1"/>
  <c r="EP21" i="1"/>
  <c r="EQ21" i="1"/>
  <c r="ER21" i="1"/>
  <c r="ES21" i="1"/>
  <c r="ET21" i="1"/>
  <c r="EU21" i="1"/>
  <c r="EV21" i="1"/>
  <c r="EW21" i="1"/>
  <c r="EX21" i="1"/>
  <c r="EY21" i="1"/>
  <c r="EZ21" i="1"/>
  <c r="FA21" i="1"/>
  <c r="FB21" i="1"/>
  <c r="FC21" i="1"/>
  <c r="FD21" i="1"/>
  <c r="FE21" i="1"/>
  <c r="FF21" i="1"/>
  <c r="FG21" i="1"/>
  <c r="FH21" i="1"/>
  <c r="FI21" i="1"/>
  <c r="FJ21" i="1"/>
  <c r="FK21" i="1"/>
  <c r="FL21" i="1"/>
  <c r="FM21" i="1"/>
  <c r="FN21" i="1"/>
  <c r="FO21" i="1"/>
  <c r="FP21" i="1"/>
  <c r="FQ21" i="1"/>
  <c r="FR21" i="1"/>
  <c r="FS21" i="1"/>
  <c r="FT21" i="1"/>
  <c r="FU21" i="1"/>
  <c r="FV21" i="1"/>
  <c r="FW21" i="1"/>
  <c r="FX21" i="1"/>
  <c r="FY21" i="1"/>
  <c r="FZ21" i="1"/>
  <c r="GA21" i="1"/>
  <c r="GB21" i="1"/>
  <c r="GC21" i="1"/>
  <c r="GD21" i="1"/>
  <c r="GE21" i="1"/>
  <c r="GF21" i="1"/>
  <c r="GG21" i="1"/>
  <c r="GH21" i="1"/>
  <c r="GI21" i="1"/>
  <c r="GJ21" i="1"/>
  <c r="GK21" i="1"/>
  <c r="GL21" i="1"/>
  <c r="GM21" i="1"/>
  <c r="GN21" i="1"/>
  <c r="GO21" i="1"/>
  <c r="GP21" i="1"/>
  <c r="GQ21" i="1"/>
  <c r="GR21" i="1"/>
  <c r="GS21" i="1"/>
  <c r="GT21" i="1"/>
  <c r="GU21" i="1"/>
  <c r="GV21" i="1"/>
  <c r="GW21" i="1"/>
  <c r="GX21" i="1"/>
  <c r="GY21" i="1"/>
  <c r="GZ21" i="1"/>
  <c r="HA21" i="1"/>
  <c r="HB21" i="1"/>
  <c r="HC21" i="1"/>
  <c r="HD21" i="1"/>
  <c r="HE21" i="1"/>
  <c r="HF21" i="1"/>
  <c r="HG21" i="1"/>
  <c r="HH21" i="1"/>
  <c r="HI21" i="1"/>
  <c r="HJ21" i="1"/>
  <c r="HK21" i="1"/>
  <c r="HL21" i="1"/>
  <c r="HM21" i="1"/>
  <c r="HN21" i="1"/>
  <c r="HO21" i="1"/>
  <c r="HP21" i="1"/>
  <c r="HQ21" i="1"/>
  <c r="HR21" i="1"/>
  <c r="HS21" i="1"/>
  <c r="HT21" i="1"/>
  <c r="HU21" i="1"/>
  <c r="ED18" i="1"/>
  <c r="ED19" i="1"/>
  <c r="ED10" i="1" s="1"/>
  <c r="ED20" i="1"/>
  <c r="ED21" i="1"/>
  <c r="ED17" i="1"/>
  <c r="D9" i="2" l="1"/>
  <c r="HU8" i="1"/>
  <c r="HU12" i="1"/>
  <c r="HM8" i="1"/>
  <c r="HM12" i="1"/>
  <c r="HE8" i="1"/>
  <c r="HE12" i="1"/>
  <c r="GW8" i="1"/>
  <c r="GW12" i="1"/>
  <c r="GO8" i="1"/>
  <c r="GO12" i="1"/>
  <c r="GG8" i="1"/>
  <c r="GG12" i="1"/>
  <c r="FY8" i="1"/>
  <c r="FY12" i="1"/>
  <c r="FQ8" i="1"/>
  <c r="FQ12" i="1"/>
  <c r="FI8" i="1"/>
  <c r="FI12" i="1"/>
  <c r="FA8" i="1"/>
  <c r="FA12" i="1"/>
  <c r="FA7" i="1"/>
  <c r="ES8" i="1"/>
  <c r="ES12" i="1"/>
  <c r="ES7" i="1"/>
  <c r="EK8" i="1"/>
  <c r="EK12" i="1"/>
  <c r="EK7" i="1"/>
  <c r="D19" i="2"/>
  <c r="HQ14" i="1"/>
  <c r="HI14" i="1"/>
  <c r="HA14" i="1"/>
  <c r="GS14" i="1"/>
  <c r="GK14" i="1"/>
  <c r="GC14" i="1"/>
  <c r="FU14" i="1"/>
  <c r="FM14" i="1"/>
  <c r="FE14" i="1"/>
  <c r="EW14" i="1"/>
  <c r="EO14" i="1"/>
  <c r="EG14" i="1"/>
  <c r="HS13" i="1"/>
  <c r="HK13" i="1"/>
  <c r="HC13" i="1"/>
  <c r="GU13" i="1"/>
  <c r="GM13" i="1"/>
  <c r="GC13" i="1"/>
  <c r="FS13" i="1"/>
  <c r="FI13" i="1"/>
  <c r="EW13" i="1"/>
  <c r="EM13" i="1"/>
  <c r="HK12" i="1"/>
  <c r="HA12" i="1"/>
  <c r="GQ12" i="1"/>
  <c r="GE12" i="1"/>
  <c r="FU12" i="1"/>
  <c r="FK12" i="1"/>
  <c r="EY12" i="1"/>
  <c r="EO12" i="1"/>
  <c r="EE12" i="1"/>
  <c r="HN11" i="1"/>
  <c r="HD11" i="1"/>
  <c r="GT11" i="1"/>
  <c r="GH11" i="1"/>
  <c r="FN11" i="1"/>
  <c r="FB11" i="1"/>
  <c r="EH11" i="1"/>
  <c r="HP10" i="1"/>
  <c r="HF10" i="1"/>
  <c r="GJ10" i="1"/>
  <c r="FZ10" i="1"/>
  <c r="FD10" i="1"/>
  <c r="ET10" i="1"/>
  <c r="HR9" i="1"/>
  <c r="HH9" i="1"/>
  <c r="GX9" i="1"/>
  <c r="GL9" i="1"/>
  <c r="GB9" i="1"/>
  <c r="FR9" i="1"/>
  <c r="FF9" i="1"/>
  <c r="EV9" i="1"/>
  <c r="EL9" i="1"/>
  <c r="HT8" i="1"/>
  <c r="HJ8" i="1"/>
  <c r="GZ8" i="1"/>
  <c r="GD8" i="1"/>
  <c r="FT8" i="1"/>
  <c r="EX8" i="1"/>
  <c r="EN8" i="1"/>
  <c r="HK7" i="1"/>
  <c r="GW7" i="1"/>
  <c r="GG7" i="1"/>
  <c r="FQ7" i="1"/>
  <c r="GV9" i="1"/>
  <c r="GV7" i="1"/>
  <c r="GN9" i="1"/>
  <c r="GN7" i="1"/>
  <c r="GF9" i="1"/>
  <c r="GF13" i="1"/>
  <c r="GF7" i="1"/>
  <c r="FX9" i="1"/>
  <c r="FX13" i="1"/>
  <c r="FX7" i="1"/>
  <c r="FP9" i="1"/>
  <c r="FP13" i="1"/>
  <c r="FP7" i="1"/>
  <c r="FH9" i="1"/>
  <c r="FH13" i="1"/>
  <c r="FH7" i="1"/>
  <c r="EZ9" i="1"/>
  <c r="EZ13" i="1"/>
  <c r="EZ7" i="1"/>
  <c r="ER9" i="1"/>
  <c r="ER13" i="1"/>
  <c r="ER7" i="1"/>
  <c r="EJ9" i="1"/>
  <c r="EJ13" i="1"/>
  <c r="EJ7" i="1"/>
  <c r="D18" i="2"/>
  <c r="HP14" i="1"/>
  <c r="HH14" i="1"/>
  <c r="GZ14" i="1"/>
  <c r="GR14" i="1"/>
  <c r="GJ14" i="1"/>
  <c r="GB14" i="1"/>
  <c r="FT14" i="1"/>
  <c r="FL14" i="1"/>
  <c r="FD14" i="1"/>
  <c r="EV14" i="1"/>
  <c r="EN14" i="1"/>
  <c r="EF14" i="1"/>
  <c r="HR13" i="1"/>
  <c r="HJ13" i="1"/>
  <c r="HB13" i="1"/>
  <c r="GT13" i="1"/>
  <c r="GL13" i="1"/>
  <c r="GB13" i="1"/>
  <c r="FR13" i="1"/>
  <c r="FF13" i="1"/>
  <c r="EV13" i="1"/>
  <c r="EL13" i="1"/>
  <c r="HT12" i="1"/>
  <c r="HJ12" i="1"/>
  <c r="GZ12" i="1"/>
  <c r="GN12" i="1"/>
  <c r="GD12" i="1"/>
  <c r="FT12" i="1"/>
  <c r="FH12" i="1"/>
  <c r="EX12" i="1"/>
  <c r="EN12" i="1"/>
  <c r="HM11" i="1"/>
  <c r="HC11" i="1"/>
  <c r="GS11" i="1"/>
  <c r="GG11" i="1"/>
  <c r="FM11" i="1"/>
  <c r="FA11" i="1"/>
  <c r="EG11" i="1"/>
  <c r="HO10" i="1"/>
  <c r="HE10" i="1"/>
  <c r="GU10" i="1"/>
  <c r="GI10" i="1"/>
  <c r="FY10" i="1"/>
  <c r="FO10" i="1"/>
  <c r="FC10" i="1"/>
  <c r="ES10" i="1"/>
  <c r="HQ9" i="1"/>
  <c r="HG9" i="1"/>
  <c r="GW9" i="1"/>
  <c r="GK9" i="1"/>
  <c r="GA9" i="1"/>
  <c r="FQ9" i="1"/>
  <c r="FE9" i="1"/>
  <c r="EU9" i="1"/>
  <c r="EK9" i="1"/>
  <c r="HS8" i="1"/>
  <c r="HI8" i="1"/>
  <c r="GY8" i="1"/>
  <c r="GM8" i="1"/>
  <c r="GC8" i="1"/>
  <c r="FS8" i="1"/>
  <c r="EW8" i="1"/>
  <c r="EM8" i="1"/>
  <c r="HU7" i="1"/>
  <c r="HJ7" i="1"/>
  <c r="GU7" i="1"/>
  <c r="EX7" i="1"/>
  <c r="D28" i="2"/>
  <c r="GE9" i="1"/>
  <c r="GE13" i="1"/>
  <c r="FW9" i="1"/>
  <c r="FW13" i="1"/>
  <c r="FO9" i="1"/>
  <c r="FO13" i="1"/>
  <c r="FG9" i="1"/>
  <c r="FG13" i="1"/>
  <c r="EY9" i="1"/>
  <c r="EY13" i="1"/>
  <c r="EQ9" i="1"/>
  <c r="EQ13" i="1"/>
  <c r="EI9" i="1"/>
  <c r="EI13" i="1"/>
  <c r="D29" i="2"/>
  <c r="D27" i="2"/>
  <c r="HO14" i="1"/>
  <c r="HG14" i="1"/>
  <c r="GY14" i="1"/>
  <c r="GQ14" i="1"/>
  <c r="GI14" i="1"/>
  <c r="GA14" i="1"/>
  <c r="FS14" i="1"/>
  <c r="FK14" i="1"/>
  <c r="FC14" i="1"/>
  <c r="EU14" i="1"/>
  <c r="EM14" i="1"/>
  <c r="EE14" i="1"/>
  <c r="HQ13" i="1"/>
  <c r="HI13" i="1"/>
  <c r="HA13" i="1"/>
  <c r="GS13" i="1"/>
  <c r="GK13" i="1"/>
  <c r="GA13" i="1"/>
  <c r="FQ13" i="1"/>
  <c r="FE13" i="1"/>
  <c r="EU13" i="1"/>
  <c r="EK13" i="1"/>
  <c r="HS12" i="1"/>
  <c r="HI12" i="1"/>
  <c r="GY12" i="1"/>
  <c r="GM12" i="1"/>
  <c r="GC12" i="1"/>
  <c r="FS12" i="1"/>
  <c r="FG12" i="1"/>
  <c r="EW12" i="1"/>
  <c r="EM12" i="1"/>
  <c r="HV11" i="1"/>
  <c r="HL11" i="1"/>
  <c r="HB11" i="1"/>
  <c r="GP11" i="1"/>
  <c r="GF11" i="1"/>
  <c r="FV11" i="1"/>
  <c r="FJ11" i="1"/>
  <c r="EZ11" i="1"/>
  <c r="EP11" i="1"/>
  <c r="ED11" i="1"/>
  <c r="HN10" i="1"/>
  <c r="HD10" i="1"/>
  <c r="GR10" i="1"/>
  <c r="GH10" i="1"/>
  <c r="FX10" i="1"/>
  <c r="FL10" i="1"/>
  <c r="FB10" i="1"/>
  <c r="ER10" i="1"/>
  <c r="EF10" i="1"/>
  <c r="HP9" i="1"/>
  <c r="HF9" i="1"/>
  <c r="GT9" i="1"/>
  <c r="GJ9" i="1"/>
  <c r="FZ9" i="1"/>
  <c r="FN9" i="1"/>
  <c r="FD9" i="1"/>
  <c r="ET9" i="1"/>
  <c r="EH9" i="1"/>
  <c r="HR8" i="1"/>
  <c r="HH8" i="1"/>
  <c r="GV8" i="1"/>
  <c r="GL8" i="1"/>
  <c r="GB8" i="1"/>
  <c r="FP8" i="1"/>
  <c r="FF8" i="1"/>
  <c r="EV8" i="1"/>
  <c r="EJ8" i="1"/>
  <c r="HT7" i="1"/>
  <c r="HI7" i="1"/>
  <c r="GT7" i="1"/>
  <c r="FN7" i="1"/>
  <c r="EW7" i="1"/>
  <c r="GD10" i="1"/>
  <c r="HV14" i="1"/>
  <c r="HN14" i="1"/>
  <c r="HF14" i="1"/>
  <c r="GX14" i="1"/>
  <c r="GP14" i="1"/>
  <c r="GH14" i="1"/>
  <c r="FZ14" i="1"/>
  <c r="FR14" i="1"/>
  <c r="FJ14" i="1"/>
  <c r="FB14" i="1"/>
  <c r="ET14" i="1"/>
  <c r="EL14" i="1"/>
  <c r="ED14" i="1"/>
  <c r="HP13" i="1"/>
  <c r="HH13" i="1"/>
  <c r="GZ13" i="1"/>
  <c r="GR13" i="1"/>
  <c r="GJ13" i="1"/>
  <c r="FZ13" i="1"/>
  <c r="FN13" i="1"/>
  <c r="FD13" i="1"/>
  <c r="ET13" i="1"/>
  <c r="EH13" i="1"/>
  <c r="HR12" i="1"/>
  <c r="GV12" i="1"/>
  <c r="GL12" i="1"/>
  <c r="FP12" i="1"/>
  <c r="FF12" i="1"/>
  <c r="EJ12" i="1"/>
  <c r="HU11" i="1"/>
  <c r="HK11" i="1"/>
  <c r="HA11" i="1"/>
  <c r="GO11" i="1"/>
  <c r="GE11" i="1"/>
  <c r="FU11" i="1"/>
  <c r="FI11" i="1"/>
  <c r="EY11" i="1"/>
  <c r="EO11" i="1"/>
  <c r="HM10" i="1"/>
  <c r="HC10" i="1"/>
  <c r="GQ10" i="1"/>
  <c r="GG10" i="1"/>
  <c r="FW10" i="1"/>
  <c r="FK10" i="1"/>
  <c r="FA10" i="1"/>
  <c r="EQ10" i="1"/>
  <c r="EE10" i="1"/>
  <c r="HO9" i="1"/>
  <c r="HE9" i="1"/>
  <c r="GS9" i="1"/>
  <c r="GI9" i="1"/>
  <c r="FY9" i="1"/>
  <c r="FM9" i="1"/>
  <c r="FC9" i="1"/>
  <c r="ES9" i="1"/>
  <c r="HQ8" i="1"/>
  <c r="HG8" i="1"/>
  <c r="GU8" i="1"/>
  <c r="GK8" i="1"/>
  <c r="GA8" i="1"/>
  <c r="FO8" i="1"/>
  <c r="FE8" i="1"/>
  <c r="EU8" i="1"/>
  <c r="EI8" i="1"/>
  <c r="HS7" i="1"/>
  <c r="HE7" i="1"/>
  <c r="GS7" i="1"/>
  <c r="GC7" i="1"/>
  <c r="FM7" i="1"/>
  <c r="EQ7" i="1"/>
  <c r="EG10" i="1"/>
  <c r="EG7" i="1"/>
  <c r="HU14" i="1"/>
  <c r="HM14" i="1"/>
  <c r="HE14" i="1"/>
  <c r="GW14" i="1"/>
  <c r="GO14" i="1"/>
  <c r="GG14" i="1"/>
  <c r="FY14" i="1"/>
  <c r="FQ14" i="1"/>
  <c r="FI14" i="1"/>
  <c r="FA14" i="1"/>
  <c r="ES14" i="1"/>
  <c r="EK14" i="1"/>
  <c r="HO13" i="1"/>
  <c r="HG13" i="1"/>
  <c r="GY13" i="1"/>
  <c r="GQ13" i="1"/>
  <c r="GI13" i="1"/>
  <c r="FY13" i="1"/>
  <c r="FM13" i="1"/>
  <c r="FC13" i="1"/>
  <c r="ES13" i="1"/>
  <c r="EG13" i="1"/>
  <c r="HQ12" i="1"/>
  <c r="GU12" i="1"/>
  <c r="GK12" i="1"/>
  <c r="FO12" i="1"/>
  <c r="FE12" i="1"/>
  <c r="EI12" i="1"/>
  <c r="HT11" i="1"/>
  <c r="HJ11" i="1"/>
  <c r="GX11" i="1"/>
  <c r="GN11" i="1"/>
  <c r="GD11" i="1"/>
  <c r="FR11" i="1"/>
  <c r="FH11" i="1"/>
  <c r="EX11" i="1"/>
  <c r="EL11" i="1"/>
  <c r="HV10" i="1"/>
  <c r="HL10" i="1"/>
  <c r="GP10" i="1"/>
  <c r="GF10" i="1"/>
  <c r="FJ10" i="1"/>
  <c r="EZ10" i="1"/>
  <c r="HN9" i="1"/>
  <c r="HB9" i="1"/>
  <c r="GH9" i="1"/>
  <c r="FV9" i="1"/>
  <c r="FB9" i="1"/>
  <c r="EP9" i="1"/>
  <c r="HD8" i="1"/>
  <c r="GT8" i="1"/>
  <c r="FX8" i="1"/>
  <c r="FN8" i="1"/>
  <c r="ER8" i="1"/>
  <c r="EH8" i="1"/>
  <c r="HR7" i="1"/>
  <c r="HD7" i="1"/>
  <c r="GO7" i="1"/>
  <c r="FY7" i="1"/>
  <c r="FI7" i="1"/>
  <c r="EP7" i="1"/>
  <c r="HP7" i="1"/>
  <c r="HP11" i="1"/>
  <c r="HH7" i="1"/>
  <c r="HH11" i="1"/>
  <c r="GZ7" i="1"/>
  <c r="GZ11" i="1"/>
  <c r="GR7" i="1"/>
  <c r="GR11" i="1"/>
  <c r="GJ7" i="1"/>
  <c r="GJ11" i="1"/>
  <c r="GB7" i="1"/>
  <c r="GB11" i="1"/>
  <c r="FT7" i="1"/>
  <c r="FT11" i="1"/>
  <c r="FL7" i="1"/>
  <c r="FL11" i="1"/>
  <c r="FD7" i="1"/>
  <c r="FD11" i="1"/>
  <c r="EV7" i="1"/>
  <c r="EV11" i="1"/>
  <c r="EN7" i="1"/>
  <c r="EN11" i="1"/>
  <c r="EF7" i="1"/>
  <c r="EF11" i="1"/>
  <c r="D17" i="2"/>
  <c r="HT14" i="1"/>
  <c r="HL14" i="1"/>
  <c r="HD14" i="1"/>
  <c r="GV14" i="1"/>
  <c r="GN14" i="1"/>
  <c r="GF14" i="1"/>
  <c r="FX14" i="1"/>
  <c r="FP14" i="1"/>
  <c r="FH14" i="1"/>
  <c r="EZ14" i="1"/>
  <c r="ER14" i="1"/>
  <c r="EJ14" i="1"/>
  <c r="HV13" i="1"/>
  <c r="HF13" i="1"/>
  <c r="GX13" i="1"/>
  <c r="GP13" i="1"/>
  <c r="FV13" i="1"/>
  <c r="FL13" i="1"/>
  <c r="EP13" i="1"/>
  <c r="EF13" i="1"/>
  <c r="HP12" i="1"/>
  <c r="HD12" i="1"/>
  <c r="GT12" i="1"/>
  <c r="GJ12" i="1"/>
  <c r="FX12" i="1"/>
  <c r="FN12" i="1"/>
  <c r="FD12" i="1"/>
  <c r="ER12" i="1"/>
  <c r="EH12" i="1"/>
  <c r="HS11" i="1"/>
  <c r="HI11" i="1"/>
  <c r="GW11" i="1"/>
  <c r="GM11" i="1"/>
  <c r="GC11" i="1"/>
  <c r="FQ11" i="1"/>
  <c r="FG11" i="1"/>
  <c r="EW11" i="1"/>
  <c r="EK11" i="1"/>
  <c r="HU10" i="1"/>
  <c r="J10" i="2" s="1"/>
  <c r="HK10" i="1"/>
  <c r="GO10" i="1"/>
  <c r="GE10" i="1"/>
  <c r="FI10" i="1"/>
  <c r="EY10" i="1"/>
  <c r="HM9" i="1"/>
  <c r="HA9" i="1"/>
  <c r="GG9" i="1"/>
  <c r="FU9" i="1"/>
  <c r="FA9" i="1"/>
  <c r="EO9" i="1"/>
  <c r="HC8" i="1"/>
  <c r="GS8" i="1"/>
  <c r="FW8" i="1"/>
  <c r="FM8" i="1"/>
  <c r="EQ8" i="1"/>
  <c r="EG8" i="1"/>
  <c r="HQ7" i="1"/>
  <c r="HC7" i="1"/>
  <c r="GM7" i="1"/>
  <c r="FW7" i="1"/>
  <c r="FG7" i="1"/>
  <c r="EO7" i="1"/>
  <c r="ED8" i="1"/>
  <c r="ED12" i="1"/>
  <c r="ED7" i="1"/>
  <c r="HO7" i="1"/>
  <c r="HO11" i="1"/>
  <c r="HG7" i="1"/>
  <c r="HG11" i="1"/>
  <c r="GY7" i="1"/>
  <c r="GY11" i="1"/>
  <c r="GQ7" i="1"/>
  <c r="GQ11" i="1"/>
  <c r="GI7" i="1"/>
  <c r="GI11" i="1"/>
  <c r="GA7" i="1"/>
  <c r="GA11" i="1"/>
  <c r="FS7" i="1"/>
  <c r="FS11" i="1"/>
  <c r="FK7" i="1"/>
  <c r="FK11" i="1"/>
  <c r="FC7" i="1"/>
  <c r="FC11" i="1"/>
  <c r="EU7" i="1"/>
  <c r="EU11" i="1"/>
  <c r="EM7" i="1"/>
  <c r="EM11" i="1"/>
  <c r="EE7" i="1"/>
  <c r="EE11" i="1"/>
  <c r="F29" i="2"/>
  <c r="F28" i="2"/>
  <c r="F27" i="2"/>
  <c r="D21" i="2"/>
  <c r="HS14" i="1"/>
  <c r="HK14" i="1"/>
  <c r="HC14" i="1"/>
  <c r="GU14" i="1"/>
  <c r="GM14" i="1"/>
  <c r="GE14" i="1"/>
  <c r="FW14" i="1"/>
  <c r="FO14" i="1"/>
  <c r="FG14" i="1"/>
  <c r="EY14" i="1"/>
  <c r="EQ14" i="1"/>
  <c r="EI14" i="1"/>
  <c r="HU13" i="1"/>
  <c r="HM13" i="1"/>
  <c r="HE13" i="1"/>
  <c r="GW13" i="1"/>
  <c r="GO13" i="1"/>
  <c r="GG13" i="1"/>
  <c r="FU13" i="1"/>
  <c r="FK13" i="1"/>
  <c r="FA13" i="1"/>
  <c r="EO13" i="1"/>
  <c r="EE13" i="1"/>
  <c r="HO12" i="1"/>
  <c r="HC12" i="1"/>
  <c r="GS12" i="1"/>
  <c r="GI12" i="1"/>
  <c r="FW12" i="1"/>
  <c r="FM12" i="1"/>
  <c r="FC12" i="1"/>
  <c r="EQ12" i="1"/>
  <c r="EG12" i="1"/>
  <c r="HR11" i="1"/>
  <c r="GV11" i="1"/>
  <c r="GL11" i="1"/>
  <c r="FP11" i="1"/>
  <c r="FF11" i="1"/>
  <c r="EJ11" i="1"/>
  <c r="HT10" i="1"/>
  <c r="HH10" i="1"/>
  <c r="GN10" i="1"/>
  <c r="GB10" i="1"/>
  <c r="FH10" i="1"/>
  <c r="EV10" i="1"/>
  <c r="HJ9" i="1"/>
  <c r="GZ9" i="1"/>
  <c r="GD9" i="1"/>
  <c r="FT9" i="1"/>
  <c r="EX9" i="1"/>
  <c r="EN9" i="1"/>
  <c r="ED9" i="1"/>
  <c r="HL8" i="1"/>
  <c r="HB8" i="1"/>
  <c r="GR8" i="1"/>
  <c r="GF8" i="1"/>
  <c r="FV8" i="1"/>
  <c r="FL8" i="1"/>
  <c r="EZ8" i="1"/>
  <c r="EP8" i="1"/>
  <c r="EF8" i="1"/>
  <c r="HM7" i="1"/>
  <c r="HB7" i="1"/>
  <c r="GL7" i="1"/>
  <c r="FV7" i="1"/>
  <c r="FF7" i="1"/>
  <c r="EI7" i="1"/>
  <c r="HV12" i="1"/>
  <c r="HN8" i="1"/>
  <c r="HN12" i="1"/>
  <c r="HN7" i="1"/>
  <c r="HF8" i="1"/>
  <c r="HF12" i="1"/>
  <c r="HF7" i="1"/>
  <c r="GX8" i="1"/>
  <c r="GX12" i="1"/>
  <c r="GX7" i="1"/>
  <c r="GP8" i="1"/>
  <c r="GP12" i="1"/>
  <c r="GP7" i="1"/>
  <c r="GH8" i="1"/>
  <c r="GH12" i="1"/>
  <c r="GH7" i="1"/>
  <c r="FZ8" i="1"/>
  <c r="FZ12" i="1"/>
  <c r="FZ7" i="1"/>
  <c r="FR8" i="1"/>
  <c r="FR12" i="1"/>
  <c r="FR7" i="1"/>
  <c r="FJ8" i="1"/>
  <c r="FJ12" i="1"/>
  <c r="FJ7" i="1"/>
  <c r="FB8" i="1"/>
  <c r="FB12" i="1"/>
  <c r="FB7" i="1"/>
  <c r="ET8" i="1"/>
  <c r="ET12" i="1"/>
  <c r="ET7" i="1"/>
  <c r="EL8" i="1"/>
  <c r="EL12" i="1"/>
  <c r="EL7" i="1"/>
  <c r="D20" i="2"/>
  <c r="HR14" i="1"/>
  <c r="HJ14" i="1"/>
  <c r="HB14" i="1"/>
  <c r="GT14" i="1"/>
  <c r="GL14" i="1"/>
  <c r="GD14" i="1"/>
  <c r="FV14" i="1"/>
  <c r="FN14" i="1"/>
  <c r="FF14" i="1"/>
  <c r="EX14" i="1"/>
  <c r="EP14" i="1"/>
  <c r="EH14" i="1"/>
  <c r="HT13" i="1"/>
  <c r="HL13" i="1"/>
  <c r="HD13" i="1"/>
  <c r="GV13" i="1"/>
  <c r="GN13" i="1"/>
  <c r="GD13" i="1"/>
  <c r="FT13" i="1"/>
  <c r="FJ13" i="1"/>
  <c r="EX13" i="1"/>
  <c r="EN13" i="1"/>
  <c r="ED13" i="1"/>
  <c r="HL12" i="1"/>
  <c r="HB12" i="1"/>
  <c r="GR12" i="1"/>
  <c r="GF12" i="1"/>
  <c r="FV12" i="1"/>
  <c r="FL12" i="1"/>
  <c r="EZ12" i="1"/>
  <c r="EP12" i="1"/>
  <c r="EF12" i="1"/>
  <c r="HQ11" i="1"/>
  <c r="HE11" i="1"/>
  <c r="GU11" i="1"/>
  <c r="GK11" i="1"/>
  <c r="FY11" i="1"/>
  <c r="FO11" i="1"/>
  <c r="FE11" i="1"/>
  <c r="ES11" i="1"/>
  <c r="EI11" i="1"/>
  <c r="HS10" i="1"/>
  <c r="HG10" i="1"/>
  <c r="GW10" i="1"/>
  <c r="GM10" i="1"/>
  <c r="GA10" i="1"/>
  <c r="FQ10" i="1"/>
  <c r="FG10" i="1"/>
  <c r="EU10" i="1"/>
  <c r="EK10" i="1"/>
  <c r="HU9" i="1"/>
  <c r="HI9" i="1"/>
  <c r="GY9" i="1"/>
  <c r="GO9" i="1"/>
  <c r="GC9" i="1"/>
  <c r="FS9" i="1"/>
  <c r="FI9" i="1"/>
  <c r="EW9" i="1"/>
  <c r="EM9" i="1"/>
  <c r="HK8" i="1"/>
  <c r="HA8" i="1"/>
  <c r="GQ8" i="1"/>
  <c r="GE8" i="1"/>
  <c r="FU8" i="1"/>
  <c r="FK8" i="1"/>
  <c r="EY8" i="1"/>
  <c r="EO8" i="1"/>
  <c r="EE8" i="1"/>
  <c r="HL7" i="1"/>
  <c r="HA7" i="1"/>
  <c r="GK7" i="1"/>
  <c r="FU7" i="1"/>
  <c r="FE7" i="1"/>
  <c r="EH7" i="1"/>
  <c r="H9" i="2"/>
  <c r="J18" i="2"/>
  <c r="J11" i="2"/>
  <c r="J28" i="2"/>
  <c r="J12" i="2"/>
  <c r="D33" i="2"/>
  <c r="J32" i="2"/>
  <c r="H32" i="2"/>
  <c r="H33" i="2"/>
  <c r="J33" i="2"/>
  <c r="J8" i="2"/>
  <c r="J34" i="2"/>
  <c r="J9" i="2"/>
  <c r="H21" i="2"/>
  <c r="H14" i="2"/>
  <c r="H20" i="2"/>
  <c r="J27" i="2"/>
  <c r="H13" i="2"/>
  <c r="H19" i="2"/>
  <c r="J17" i="2"/>
  <c r="H27" i="2"/>
  <c r="J14" i="2"/>
  <c r="H12" i="2"/>
  <c r="H18" i="2"/>
  <c r="J21" i="2"/>
  <c r="H29" i="2"/>
  <c r="H7" i="2"/>
  <c r="J13" i="2"/>
  <c r="H17" i="2"/>
  <c r="J20" i="2"/>
  <c r="H28" i="2"/>
  <c r="H10" i="2"/>
  <c r="J19" i="2"/>
  <c r="J29" i="2"/>
  <c r="D10" i="2"/>
  <c r="D14" i="2"/>
  <c r="H11" i="2" l="1"/>
  <c r="D11" i="2"/>
  <c r="J7" i="2"/>
  <c r="D12" i="2"/>
  <c r="D13" i="2"/>
  <c r="H8" i="2"/>
  <c r="D8" i="2"/>
  <c r="D7" i="2"/>
  <c r="F18" i="2"/>
  <c r="F19" i="2"/>
  <c r="F20" i="2"/>
  <c r="F21" i="2"/>
  <c r="F17" i="2"/>
  <c r="F8" i="2"/>
  <c r="F9" i="2"/>
  <c r="F10" i="2"/>
  <c r="F11" i="2"/>
  <c r="F12" i="2"/>
  <c r="F13" i="2"/>
  <c r="F14" i="2"/>
  <c r="F7" i="2"/>
  <c r="B24" i="2"/>
  <c r="I3" i="2" l="1"/>
  <c r="H5" i="2"/>
  <c r="I34" i="2" l="1"/>
  <c r="I33" i="2"/>
  <c r="I32" i="2"/>
  <c r="I29" i="2"/>
  <c r="I21" i="2"/>
  <c r="I10" i="2"/>
  <c r="I9" i="2"/>
  <c r="I17" i="2"/>
  <c r="I11" i="2"/>
  <c r="I7" i="2"/>
  <c r="I12" i="2"/>
  <c r="I13" i="2"/>
  <c r="I27" i="2"/>
  <c r="I14" i="2"/>
  <c r="I20" i="2"/>
  <c r="I18" i="2"/>
  <c r="I28" i="2"/>
  <c r="I19" i="2"/>
  <c r="I8" i="2"/>
  <c r="H37" i="2"/>
</calcChain>
</file>

<file path=xl/sharedStrings.xml><?xml version="1.0" encoding="utf-8"?>
<sst xmlns="http://schemas.openxmlformats.org/spreadsheetml/2006/main" count="262" uniqueCount="98">
  <si>
    <t>Date</t>
  </si>
  <si>
    <t>Close(EUGOV10YZ=ECB)</t>
  </si>
  <si>
    <t>Close(AT10YT=RR)</t>
  </si>
  <si>
    <t>Close(BE10YT=RR)</t>
  </si>
  <si>
    <t>Close(FR10YT=RR)</t>
  </si>
  <si>
    <t>Close(DE10YT=RR)</t>
  </si>
  <si>
    <t>Close(IT10YT=RR)</t>
  </si>
  <si>
    <t>Close(NL10YT=RR)</t>
  </si>
  <si>
    <t>Close(ES10YT=RR)</t>
  </si>
  <si>
    <t>Close(UK10YT=RR)</t>
  </si>
  <si>
    <t>10yr</t>
  </si>
  <si>
    <t>10yr swao</t>
  </si>
  <si>
    <t>Current</t>
  </si>
  <si>
    <t>I year</t>
  </si>
  <si>
    <t>YE 2019</t>
  </si>
  <si>
    <t xml:space="preserve">1 week </t>
  </si>
  <si>
    <t xml:space="preserve">1 day </t>
  </si>
  <si>
    <t xml:space="preserve">Level </t>
  </si>
  <si>
    <t>YE 2020</t>
  </si>
  <si>
    <t>Close(EURAB6E1Y=)</t>
  </si>
  <si>
    <t>Close(EURAB6E5Y=)</t>
  </si>
  <si>
    <t>Close(EURAB6E10Y=)</t>
  </si>
  <si>
    <t>Close(EURAB6E20Y=)</t>
  </si>
  <si>
    <t>Close(EURAB6E30Y=)</t>
  </si>
  <si>
    <t>Close(.IBBEU008E)</t>
  </si>
  <si>
    <t>Close(.IBBEU00EE)</t>
  </si>
  <si>
    <t>Close(.IBLEH0002)</t>
  </si>
  <si>
    <t>Level</t>
  </si>
  <si>
    <t>Risk corrected Euro reference portfolio spread</t>
  </si>
  <si>
    <t>Close(.dMIEU00000NEU)</t>
  </si>
  <si>
    <t>Close(.dMIWO00000NEU)</t>
  </si>
  <si>
    <t>Close(.V2TX)</t>
  </si>
  <si>
    <t>Close(.TRXFLDEUPUINSP)</t>
  </si>
  <si>
    <t>Close(.TRXFLDEUPUINSL)</t>
  </si>
  <si>
    <t>Close(.TRXFLDEUPUF31)</t>
  </si>
  <si>
    <t>Insurance Europe COVID-19 Market Monitoring</t>
  </si>
  <si>
    <t>The summary below provides an overview of the key market metrics which are being monitoring as part of the contingency measures developed in response to the COVID-19 pandemic.</t>
  </si>
  <si>
    <t xml:space="preserve">Current Level </t>
  </si>
  <si>
    <t>Change relative to…</t>
  </si>
  <si>
    <t>Reference point</t>
  </si>
  <si>
    <t>Euro market data</t>
  </si>
  <si>
    <t>Monitor</t>
  </si>
  <si>
    <t>1 year</t>
  </si>
  <si>
    <t>YE2020</t>
  </si>
  <si>
    <t>Government bond spreads (10yr)</t>
  </si>
  <si>
    <t>ECB</t>
  </si>
  <si>
    <t>Austria</t>
  </si>
  <si>
    <t>Belgium</t>
  </si>
  <si>
    <t>France</t>
  </si>
  <si>
    <t>Germany</t>
  </si>
  <si>
    <t>Italy</t>
  </si>
  <si>
    <t>Netherlands</t>
  </si>
  <si>
    <t>Spain</t>
  </si>
  <si>
    <t>UK</t>
  </si>
  <si>
    <t>EUR Swap rates</t>
  </si>
  <si>
    <t>1yr</t>
  </si>
  <si>
    <t>5yr</t>
  </si>
  <si>
    <t>20yr</t>
  </si>
  <si>
    <t>30yr</t>
  </si>
  <si>
    <t>Corporate bond spreads</t>
  </si>
  <si>
    <t>Key</t>
  </si>
  <si>
    <t xml:space="preserve">iBoxx EUR Financials </t>
  </si>
  <si>
    <t>Better than reference point</t>
  </si>
  <si>
    <t xml:space="preserve">iBoxx EUR Non-Financials </t>
  </si>
  <si>
    <t>Worse than reference point</t>
  </si>
  <si>
    <t>iBoxx EU High-Yield</t>
  </si>
  <si>
    <t>Equity Markets</t>
  </si>
  <si>
    <t>MSCI Europe</t>
  </si>
  <si>
    <t>MSCI World</t>
  </si>
  <si>
    <t>Volatility measures</t>
  </si>
  <si>
    <t>VSTOXX</t>
  </si>
  <si>
    <t>Spreads</t>
  </si>
  <si>
    <t>Interest rate</t>
  </si>
  <si>
    <t>Latest applicable monthly EUR VA(bp)</t>
  </si>
  <si>
    <t>Refinitiv Equity Sector Indices</t>
  </si>
  <si>
    <t>European Non-Life</t>
  </si>
  <si>
    <t>European Life and Health</t>
  </si>
  <si>
    <t>European insurance</t>
  </si>
  <si>
    <t>Source: Refinitiv/EIOPA</t>
  </si>
  <si>
    <t>.</t>
  </si>
  <si>
    <t>Reference</t>
  </si>
  <si>
    <t xml:space="preserve">Change </t>
  </si>
  <si>
    <t>One-week</t>
  </si>
  <si>
    <t>One-day</t>
  </si>
  <si>
    <t>Sovereign/Corporate yields</t>
  </si>
  <si>
    <t>Indicates current is less than reference date</t>
  </si>
  <si>
    <t>Indicates current is higher than reference date</t>
  </si>
  <si>
    <t>Swap yields/Equity</t>
  </si>
  <si>
    <t>Latest applicable monthly VA</t>
  </si>
  <si>
    <t>Equity (Total Return Index)</t>
  </si>
  <si>
    <t>VSTOXX (or similar)</t>
  </si>
  <si>
    <t>Property</t>
  </si>
  <si>
    <t>MSCI Pan-European Quarterly Property Fund Index </t>
  </si>
  <si>
    <t>Q1 2020 return</t>
  </si>
  <si>
    <t>Government bond yields (10yr)</t>
  </si>
  <si>
    <t>Volatility adjustment</t>
  </si>
  <si>
    <t>Corporate bond yields</t>
  </si>
  <si>
    <t>Check if spreads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</si>
</sst>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[$-F800]dddd\,\ mmmm\ dd\,\ yyyy"/>
    <numFmt numFmtId="165" formatCode="_-* #,##0_-;\-* #,##0_-;_-* &quot;-&quot;??_-;_-@_-"/>
    <numFmt numFmtId="166" formatCode="0.0%"/>
    <numFmt numFmtId="167" formatCode="0.0000"/>
    <numFmt numFmtId="168" formatCode="_-* #,##0.0_-;\-* #,##0.0_-;_-* &quot;-&quot;??_-;_-@_-"/>
    <numFmt numFmtId="169" formatCode="dd/m/yyyy;@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b/>
      <sz val="11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color rgb="FF00B050"/>
      <name val="Calibri"/>
      <family val="2"/>
    </font>
    <font>
      <b/>
      <sz val="11"/>
      <color theme="1"/>
      <name val="Verdana"/>
      <family val="2"/>
    </font>
    <font>
      <sz val="11"/>
      <color theme="1"/>
      <name val="Verdana"/>
      <family val="2"/>
    </font>
    <font>
      <sz val="11"/>
      <color rgb="FF00B050"/>
      <name val="Verdana"/>
      <family val="2"/>
    </font>
    <font>
      <sz val="11"/>
      <name val="Verdana"/>
      <family val="2"/>
    </font>
    <font>
      <sz val="11"/>
      <color rgb="FFFF0000"/>
      <name val="Verdana"/>
      <family val="2"/>
    </font>
    <font>
      <b/>
      <sz val="14"/>
      <color theme="1"/>
      <name val="Verdana"/>
      <family val="2"/>
    </font>
    <font>
      <sz val="12"/>
      <color theme="1"/>
      <name val="Calibri"/>
      <family val="2"/>
      <scheme val="minor"/>
    </font>
    <font>
      <sz val="10"/>
      <color theme="1"/>
      <name val="Verdana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/>
    <xf numFmtId="0" fontId="7" fillId="0" borderId="0"/>
    <xf numFmtId="9" fontId="7" fillId="0" borderId="0" applyFont="0" applyFill="0" applyBorder="0" applyAlignment="0" applyProtection="0"/>
    <xf numFmtId="0" fontId="10" fillId="0" borderId="0" applyNumberFormat="0" applyBorder="0" applyAlignment="0"/>
    <xf numFmtId="0" fontId="20" fillId="0" borderId="0"/>
  </cellStyleXfs>
  <cellXfs count="211">
    <xf numFmtId="0" fontId="0" fillId="0" borderId="0" xfId="0"/>
    <xf numFmtId="0" fontId="3" fillId="0" borderId="0" xfId="0" applyFont="1"/>
    <xf numFmtId="0" fontId="0" fillId="2" borderId="2" xfId="0" applyFill="1" applyBorder="1"/>
    <xf numFmtId="0" fontId="2" fillId="3" borderId="3" xfId="0" applyFont="1" applyFill="1" applyBorder="1"/>
    <xf numFmtId="0" fontId="0" fillId="2" borderId="3" xfId="0" applyFill="1" applyBorder="1" applyAlignment="1">
      <alignment horizontal="right"/>
    </xf>
    <xf numFmtId="0" fontId="3" fillId="4" borderId="0" xfId="0" applyFont="1" applyFill="1"/>
    <xf numFmtId="0" fontId="0" fillId="2" borderId="5" xfId="0" applyFill="1" applyBorder="1"/>
    <xf numFmtId="0" fontId="2" fillId="3" borderId="1" xfId="0" applyFont="1" applyFill="1" applyBorder="1"/>
    <xf numFmtId="0" fontId="0" fillId="2" borderId="5" xfId="0" applyFill="1" applyBorder="1" applyAlignment="1">
      <alignment horizontal="right"/>
    </xf>
    <xf numFmtId="0" fontId="2" fillId="3" borderId="1" xfId="0" applyFont="1" applyFill="1" applyBorder="1" applyAlignment="1">
      <alignment horizontal="left"/>
    </xf>
    <xf numFmtId="0" fontId="0" fillId="2" borderId="0" xfId="0" applyFill="1" applyAlignment="1">
      <alignment horizontal="right"/>
    </xf>
    <xf numFmtId="0" fontId="0" fillId="2" borderId="2" xfId="0" applyFill="1" applyBorder="1" applyAlignment="1">
      <alignment horizontal="right"/>
    </xf>
    <xf numFmtId="0" fontId="0" fillId="2" borderId="0" xfId="0" applyFill="1"/>
    <xf numFmtId="0" fontId="0" fillId="2" borderId="6" xfId="0" applyFill="1" applyBorder="1"/>
    <xf numFmtId="0" fontId="2" fillId="2" borderId="2" xfId="0" applyFont="1" applyFill="1" applyBorder="1" applyAlignment="1">
      <alignment horizontal="left"/>
    </xf>
    <xf numFmtId="0" fontId="2" fillId="2" borderId="2" xfId="0" applyFont="1" applyFill="1" applyBorder="1"/>
    <xf numFmtId="0" fontId="0" fillId="2" borderId="6" xfId="0" applyFill="1" applyBorder="1" applyAlignment="1">
      <alignment horizontal="right"/>
    </xf>
    <xf numFmtId="0" fontId="2" fillId="2" borderId="0" xfId="0" applyFont="1" applyFill="1"/>
    <xf numFmtId="0" fontId="0" fillId="2" borderId="10" xfId="0" applyFill="1" applyBorder="1"/>
    <xf numFmtId="14" fontId="4" fillId="2" borderId="10" xfId="0" applyNumberFormat="1" applyFont="1" applyFill="1" applyBorder="1"/>
    <xf numFmtId="0" fontId="3" fillId="2" borderId="6" xfId="0" applyFont="1" applyFill="1" applyBorder="1"/>
    <xf numFmtId="0" fontId="3" fillId="2" borderId="2" xfId="0" applyFont="1" applyFill="1" applyBorder="1"/>
    <xf numFmtId="0" fontId="3" fillId="2" borderId="0" xfId="0" applyFont="1" applyFill="1"/>
    <xf numFmtId="0" fontId="2" fillId="3" borderId="9" xfId="0" applyFont="1" applyFill="1" applyBorder="1"/>
    <xf numFmtId="9" fontId="3" fillId="0" borderId="8" xfId="2" applyFont="1" applyBorder="1"/>
    <xf numFmtId="10" fontId="3" fillId="0" borderId="8" xfId="2" applyNumberFormat="1" applyFont="1" applyBorder="1"/>
    <xf numFmtId="43" fontId="3" fillId="0" borderId="8" xfId="1" applyFont="1" applyBorder="1"/>
    <xf numFmtId="0" fontId="2" fillId="0" borderId="0" xfId="0" applyFont="1"/>
    <xf numFmtId="10" fontId="8" fillId="0" borderId="8" xfId="2" applyNumberFormat="1" applyFont="1" applyBorder="1"/>
    <xf numFmtId="0" fontId="8" fillId="2" borderId="2" xfId="0" applyFont="1" applyFill="1" applyBorder="1"/>
    <xf numFmtId="0" fontId="5" fillId="2" borderId="2" xfId="0" applyFont="1" applyFill="1" applyBorder="1"/>
    <xf numFmtId="14" fontId="2" fillId="5" borderId="0" xfId="0" applyNumberFormat="1" applyFont="1" applyFill="1"/>
    <xf numFmtId="14" fontId="9" fillId="0" borderId="0" xfId="0" applyNumberFormat="1" applyFont="1"/>
    <xf numFmtId="14" fontId="2" fillId="2" borderId="9" xfId="0" applyNumberFormat="1" applyFont="1" applyFill="1" applyBorder="1" applyAlignment="1">
      <alignment horizontal="right"/>
    </xf>
    <xf numFmtId="14" fontId="2" fillId="2" borderId="10" xfId="0" applyNumberFormat="1" applyFont="1" applyFill="1" applyBorder="1" applyAlignment="1">
      <alignment horizontal="right"/>
    </xf>
    <xf numFmtId="14" fontId="2" fillId="2" borderId="11" xfId="0" applyNumberFormat="1" applyFont="1" applyFill="1" applyBorder="1" applyAlignment="1">
      <alignment horizontal="right"/>
    </xf>
    <xf numFmtId="0" fontId="0" fillId="2" borderId="11" xfId="0" applyFill="1" applyBorder="1"/>
    <xf numFmtId="0" fontId="0" fillId="2" borderId="4" xfId="0" applyFill="1" applyBorder="1"/>
    <xf numFmtId="10" fontId="0" fillId="0" borderId="8" xfId="2" applyNumberFormat="1" applyFont="1" applyBorder="1"/>
    <xf numFmtId="0" fontId="0" fillId="0" borderId="8" xfId="0" applyBorder="1"/>
    <xf numFmtId="0" fontId="0" fillId="2" borderId="7" xfId="0" applyFill="1" applyBorder="1"/>
    <xf numFmtId="10" fontId="8" fillId="2" borderId="0" xfId="2" applyNumberFormat="1" applyFont="1" applyFill="1" applyBorder="1"/>
    <xf numFmtId="0" fontId="2" fillId="2" borderId="10" xfId="0" applyFont="1" applyFill="1" applyBorder="1"/>
    <xf numFmtId="0" fontId="2" fillId="2" borderId="0" xfId="0" applyFont="1" applyFill="1" applyAlignment="1">
      <alignment horizontal="left"/>
    </xf>
    <xf numFmtId="0" fontId="5" fillId="2" borderId="0" xfId="0" applyFont="1" applyFill="1"/>
    <xf numFmtId="0" fontId="2" fillId="3" borderId="3" xfId="0" applyFont="1" applyFill="1" applyBorder="1" applyAlignment="1">
      <alignment horizontal="left"/>
    </xf>
    <xf numFmtId="0" fontId="0" fillId="2" borderId="13" xfId="0" applyFill="1" applyBorder="1"/>
    <xf numFmtId="10" fontId="8" fillId="2" borderId="6" xfId="2" applyNumberFormat="1" applyFont="1" applyFill="1" applyBorder="1"/>
    <xf numFmtId="0" fontId="0" fillId="2" borderId="3" xfId="0" applyFill="1" applyBorder="1"/>
    <xf numFmtId="10" fontId="3" fillId="0" borderId="0" xfId="2" applyNumberFormat="1" applyFont="1" applyBorder="1"/>
    <xf numFmtId="14" fontId="3" fillId="0" borderId="8" xfId="0" applyNumberFormat="1" applyFont="1" applyBorder="1"/>
    <xf numFmtId="164" fontId="0" fillId="2" borderId="3" xfId="1" applyNumberFormat="1" applyFont="1" applyFill="1" applyBorder="1" applyAlignment="1">
      <alignment horizontal="right"/>
    </xf>
    <xf numFmtId="14" fontId="2" fillId="2" borderId="10" xfId="0" applyNumberFormat="1" applyFont="1" applyFill="1" applyBorder="1"/>
    <xf numFmtId="0" fontId="0" fillId="8" borderId="0" xfId="0" applyFill="1"/>
    <xf numFmtId="0" fontId="0" fillId="7" borderId="0" xfId="0" applyFill="1"/>
    <xf numFmtId="0" fontId="3" fillId="0" borderId="8" xfId="2" applyNumberFormat="1" applyFont="1" applyBorder="1"/>
    <xf numFmtId="0" fontId="3" fillId="9" borderId="8" xfId="2" applyNumberFormat="1" applyFont="1" applyFill="1" applyBorder="1"/>
    <xf numFmtId="0" fontId="0" fillId="9" borderId="0" xfId="0" applyFill="1"/>
    <xf numFmtId="0" fontId="3" fillId="9" borderId="0" xfId="2" applyNumberFormat="1" applyFont="1" applyFill="1" applyBorder="1"/>
    <xf numFmtId="14" fontId="0" fillId="0" borderId="0" xfId="0" applyNumberFormat="1"/>
    <xf numFmtId="0" fontId="3" fillId="9" borderId="0" xfId="0" applyFont="1" applyFill="1"/>
    <xf numFmtId="0" fontId="0" fillId="0" borderId="8" xfId="2" applyNumberFormat="1" applyFont="1" applyBorder="1"/>
    <xf numFmtId="0" fontId="10" fillId="0" borderId="0" xfId="6"/>
    <xf numFmtId="14" fontId="10" fillId="0" borderId="0" xfId="6" applyNumberFormat="1"/>
    <xf numFmtId="2" fontId="3" fillId="0" borderId="8" xfId="2" applyNumberFormat="1" applyFont="1" applyBorder="1"/>
    <xf numFmtId="2" fontId="3" fillId="9" borderId="8" xfId="2" applyNumberFormat="1" applyFont="1" applyFill="1" applyBorder="1"/>
    <xf numFmtId="166" fontId="8" fillId="0" borderId="8" xfId="2" applyNumberFormat="1" applyFont="1" applyBorder="1"/>
    <xf numFmtId="166" fontId="0" fillId="2" borderId="0" xfId="0" applyNumberFormat="1" applyFill="1" applyAlignment="1">
      <alignment horizontal="right"/>
    </xf>
    <xf numFmtId="166" fontId="8" fillId="2" borderId="0" xfId="0" applyNumberFormat="1" applyFont="1" applyFill="1"/>
    <xf numFmtId="166" fontId="0" fillId="2" borderId="2" xfId="0" applyNumberFormat="1" applyFill="1" applyBorder="1" applyAlignment="1">
      <alignment horizontal="right"/>
    </xf>
    <xf numFmtId="166" fontId="8" fillId="2" borderId="2" xfId="0" applyNumberFormat="1" applyFont="1" applyFill="1" applyBorder="1"/>
    <xf numFmtId="166" fontId="0" fillId="8" borderId="8" xfId="2" applyNumberFormat="1" applyFont="1" applyFill="1" applyBorder="1"/>
    <xf numFmtId="166" fontId="0" fillId="6" borderId="8" xfId="0" applyNumberFormat="1" applyFill="1" applyBorder="1" applyAlignment="1">
      <alignment horizontal="right"/>
    </xf>
    <xf numFmtId="166" fontId="0" fillId="2" borderId="0" xfId="0" applyNumberFormat="1" applyFill="1"/>
    <xf numFmtId="166" fontId="0" fillId="2" borderId="2" xfId="0" applyNumberFormat="1" applyFill="1" applyBorder="1"/>
    <xf numFmtId="166" fontId="0" fillId="2" borderId="6" xfId="2" applyNumberFormat="1" applyFont="1" applyFill="1" applyBorder="1"/>
    <xf numFmtId="166" fontId="0" fillId="2" borderId="6" xfId="0" applyNumberFormat="1" applyFill="1" applyBorder="1"/>
    <xf numFmtId="166" fontId="0" fillId="2" borderId="6" xfId="0" applyNumberFormat="1" applyFill="1" applyBorder="1" applyAlignment="1">
      <alignment horizontal="right"/>
    </xf>
    <xf numFmtId="166" fontId="0" fillId="2" borderId="0" xfId="1" applyNumberFormat="1" applyFont="1" applyFill="1" applyBorder="1" applyAlignment="1">
      <alignment horizontal="right"/>
    </xf>
    <xf numFmtId="166" fontId="2" fillId="2" borderId="0" xfId="0" applyNumberFormat="1" applyFont="1" applyFill="1" applyAlignment="1">
      <alignment horizontal="left"/>
    </xf>
    <xf numFmtId="165" fontId="0" fillId="8" borderId="8" xfId="1" applyNumberFormat="1" applyFont="1" applyFill="1" applyBorder="1"/>
    <xf numFmtId="165" fontId="0" fillId="6" borderId="8" xfId="1" applyNumberFormat="1" applyFont="1" applyFill="1" applyBorder="1" applyAlignment="1">
      <alignment horizontal="right"/>
    </xf>
    <xf numFmtId="0" fontId="11" fillId="2" borderId="14" xfId="0" applyFont="1" applyFill="1" applyBorder="1" applyAlignment="1">
      <alignment horizontal="center"/>
    </xf>
    <xf numFmtId="10" fontId="0" fillId="8" borderId="8" xfId="2" applyNumberFormat="1" applyFont="1" applyFill="1" applyBorder="1"/>
    <xf numFmtId="166" fontId="10" fillId="0" borderId="0" xfId="2" applyNumberFormat="1" applyFont="1"/>
    <xf numFmtId="10" fontId="10" fillId="0" borderId="0" xfId="2" applyNumberFormat="1" applyFont="1"/>
    <xf numFmtId="10" fontId="10" fillId="0" borderId="0" xfId="1" applyNumberFormat="1" applyFont="1"/>
    <xf numFmtId="10" fontId="10" fillId="0" borderId="0" xfId="6" applyNumberFormat="1"/>
    <xf numFmtId="43" fontId="10" fillId="0" borderId="0" xfId="1" applyFont="1"/>
    <xf numFmtId="167" fontId="10" fillId="0" borderId="0" xfId="6" applyNumberFormat="1"/>
    <xf numFmtId="0" fontId="10" fillId="0" borderId="1" xfId="6" applyBorder="1"/>
    <xf numFmtId="0" fontId="10" fillId="0" borderId="2" xfId="6" applyBorder="1"/>
    <xf numFmtId="0" fontId="10" fillId="0" borderId="13" xfId="6" applyBorder="1"/>
    <xf numFmtId="14" fontId="10" fillId="0" borderId="3" xfId="6" applyNumberFormat="1" applyBorder="1"/>
    <xf numFmtId="0" fontId="10" fillId="0" borderId="0" xfId="6" applyBorder="1"/>
    <xf numFmtId="10" fontId="10" fillId="0" borderId="0" xfId="2" applyNumberFormat="1" applyFont="1" applyBorder="1"/>
    <xf numFmtId="43" fontId="10" fillId="0" borderId="0" xfId="1" applyFont="1" applyBorder="1"/>
    <xf numFmtId="0" fontId="10" fillId="0" borderId="3" xfId="6" applyBorder="1"/>
    <xf numFmtId="0" fontId="10" fillId="0" borderId="4" xfId="6" applyBorder="1"/>
    <xf numFmtId="14" fontId="10" fillId="0" borderId="3" xfId="1" applyNumberFormat="1" applyFont="1" applyBorder="1"/>
    <xf numFmtId="166" fontId="10" fillId="0" borderId="0" xfId="2" applyNumberFormat="1" applyFont="1" applyBorder="1"/>
    <xf numFmtId="43" fontId="10" fillId="0" borderId="3" xfId="1" applyFont="1" applyBorder="1"/>
    <xf numFmtId="43" fontId="10" fillId="0" borderId="0" xfId="6" applyNumberFormat="1" applyBorder="1"/>
    <xf numFmtId="0" fontId="10" fillId="0" borderId="5" xfId="6" applyBorder="1"/>
    <xf numFmtId="0" fontId="10" fillId="0" borderId="6" xfId="6" applyBorder="1"/>
    <xf numFmtId="14" fontId="10" fillId="0" borderId="6" xfId="6" applyNumberFormat="1" applyBorder="1"/>
    <xf numFmtId="14" fontId="10" fillId="0" borderId="7" xfId="6" applyNumberFormat="1" applyBorder="1"/>
    <xf numFmtId="0" fontId="13" fillId="0" borderId="0" xfId="6" applyFont="1"/>
    <xf numFmtId="0" fontId="12" fillId="0" borderId="0" xfId="0" applyFont="1"/>
    <xf numFmtId="166" fontId="10" fillId="0" borderId="4" xfId="2" applyNumberFormat="1" applyFont="1" applyBorder="1"/>
    <xf numFmtId="14" fontId="13" fillId="0" borderId="0" xfId="6" applyNumberFormat="1" applyFont="1"/>
    <xf numFmtId="166" fontId="0" fillId="0" borderId="0" xfId="2" applyNumberFormat="1" applyFont="1"/>
    <xf numFmtId="14" fontId="10" fillId="0" borderId="0" xfId="6" applyNumberFormat="1" applyBorder="1"/>
    <xf numFmtId="0" fontId="10" fillId="0" borderId="17" xfId="6" applyBorder="1"/>
    <xf numFmtId="0" fontId="10" fillId="0" borderId="18" xfId="6" applyBorder="1"/>
    <xf numFmtId="14" fontId="10" fillId="0" borderId="12" xfId="6" applyNumberFormat="1" applyBorder="1"/>
    <xf numFmtId="0" fontId="10" fillId="0" borderId="12" xfId="6" applyBorder="1"/>
    <xf numFmtId="0" fontId="10" fillId="0" borderId="20" xfId="6" applyBorder="1"/>
    <xf numFmtId="14" fontId="10" fillId="0" borderId="12" xfId="1" applyNumberFormat="1" applyFont="1" applyBorder="1"/>
    <xf numFmtId="166" fontId="10" fillId="0" borderId="20" xfId="2" applyNumberFormat="1" applyFont="1" applyBorder="1"/>
    <xf numFmtId="43" fontId="10" fillId="0" borderId="12" xfId="1" applyFont="1" applyBorder="1"/>
    <xf numFmtId="0" fontId="10" fillId="0" borderId="21" xfId="6" applyBorder="1"/>
    <xf numFmtId="0" fontId="10" fillId="0" borderId="22" xfId="6" applyBorder="1"/>
    <xf numFmtId="14" fontId="10" fillId="0" borderId="22" xfId="6" applyNumberFormat="1" applyBorder="1"/>
    <xf numFmtId="14" fontId="10" fillId="0" borderId="23" xfId="6" applyNumberFormat="1" applyBorder="1"/>
    <xf numFmtId="43" fontId="10" fillId="0" borderId="20" xfId="1" applyFont="1" applyBorder="1"/>
    <xf numFmtId="0" fontId="0" fillId="0" borderId="19" xfId="0" applyBorder="1"/>
    <xf numFmtId="0" fontId="15" fillId="0" borderId="0" xfId="0" applyFont="1"/>
    <xf numFmtId="0" fontId="14" fillId="3" borderId="9" xfId="0" applyFont="1" applyFill="1" applyBorder="1"/>
    <xf numFmtId="0" fontId="15" fillId="2" borderId="10" xfId="0" applyFont="1" applyFill="1" applyBorder="1"/>
    <xf numFmtId="0" fontId="14" fillId="2" borderId="10" xfId="0" applyFont="1" applyFill="1" applyBorder="1" applyAlignment="1">
      <alignment horizontal="center"/>
    </xf>
    <xf numFmtId="14" fontId="14" fillId="2" borderId="11" xfId="0" applyNumberFormat="1" applyFont="1" applyFill="1" applyBorder="1" applyAlignment="1">
      <alignment horizontal="right"/>
    </xf>
    <xf numFmtId="14" fontId="14" fillId="2" borderId="10" xfId="0" applyNumberFormat="1" applyFont="1" applyFill="1" applyBorder="1" applyAlignment="1">
      <alignment horizontal="right"/>
    </xf>
    <xf numFmtId="0" fontId="15" fillId="2" borderId="11" xfId="0" applyFont="1" applyFill="1" applyBorder="1"/>
    <xf numFmtId="0" fontId="14" fillId="3" borderId="3" xfId="0" applyFont="1" applyFill="1" applyBorder="1"/>
    <xf numFmtId="0" fontId="14" fillId="2" borderId="0" xfId="0" applyFont="1" applyFill="1"/>
    <xf numFmtId="0" fontId="15" fillId="2" borderId="0" xfId="0" applyFont="1" applyFill="1"/>
    <xf numFmtId="0" fontId="15" fillId="2" borderId="4" xfId="0" applyFont="1" applyFill="1" applyBorder="1"/>
    <xf numFmtId="0" fontId="15" fillId="2" borderId="3" xfId="0" applyFont="1" applyFill="1" applyBorder="1" applyAlignment="1">
      <alignment horizontal="right"/>
    </xf>
    <xf numFmtId="0" fontId="15" fillId="2" borderId="0" xfId="0" applyFont="1" applyFill="1" applyAlignment="1">
      <alignment horizontal="right"/>
    </xf>
    <xf numFmtId="166" fontId="16" fillId="8" borderId="8" xfId="2" applyNumberFormat="1" applyFont="1" applyFill="1" applyBorder="1"/>
    <xf numFmtId="166" fontId="17" fillId="0" borderId="8" xfId="2" applyNumberFormat="1" applyFont="1" applyBorder="1"/>
    <xf numFmtId="10" fontId="17" fillId="2" borderId="0" xfId="2" applyNumberFormat="1" applyFont="1" applyFill="1" applyBorder="1"/>
    <xf numFmtId="166" fontId="15" fillId="2" borderId="0" xfId="0" applyNumberFormat="1" applyFont="1" applyFill="1"/>
    <xf numFmtId="166" fontId="15" fillId="2" borderId="0" xfId="0" applyNumberFormat="1" applyFont="1" applyFill="1" applyAlignment="1">
      <alignment horizontal="right"/>
    </xf>
    <xf numFmtId="166" fontId="17" fillId="2" borderId="0" xfId="0" applyNumberFormat="1" applyFont="1" applyFill="1"/>
    <xf numFmtId="0" fontId="14" fillId="3" borderId="1" xfId="0" applyFont="1" applyFill="1" applyBorder="1" applyAlignment="1">
      <alignment horizontal="left"/>
    </xf>
    <xf numFmtId="0" fontId="15" fillId="2" borderId="2" xfId="0" applyFont="1" applyFill="1" applyBorder="1" applyAlignment="1">
      <alignment horizontal="right"/>
    </xf>
    <xf numFmtId="166" fontId="15" fillId="2" borderId="2" xfId="0" applyNumberFormat="1" applyFont="1" applyFill="1" applyBorder="1"/>
    <xf numFmtId="166" fontId="15" fillId="2" borderId="2" xfId="0" applyNumberFormat="1" applyFont="1" applyFill="1" applyBorder="1" applyAlignment="1">
      <alignment horizontal="right"/>
    </xf>
    <xf numFmtId="166" fontId="17" fillId="2" borderId="2" xfId="0" applyNumberFormat="1" applyFont="1" applyFill="1" applyBorder="1"/>
    <xf numFmtId="0" fontId="15" fillId="2" borderId="13" xfId="0" applyFont="1" applyFill="1" applyBorder="1"/>
    <xf numFmtId="0" fontId="15" fillId="2" borderId="5" xfId="0" applyFont="1" applyFill="1" applyBorder="1" applyAlignment="1">
      <alignment horizontal="right"/>
    </xf>
    <xf numFmtId="0" fontId="15" fillId="2" borderId="6" xfId="0" applyFont="1" applyFill="1" applyBorder="1"/>
    <xf numFmtId="166" fontId="15" fillId="2" borderId="6" xfId="2" applyNumberFormat="1" applyFont="1" applyFill="1" applyBorder="1"/>
    <xf numFmtId="10" fontId="17" fillId="2" borderId="6" xfId="2" applyNumberFormat="1" applyFont="1" applyFill="1" applyBorder="1"/>
    <xf numFmtId="0" fontId="15" fillId="2" borderId="7" xfId="0" applyFont="1" applyFill="1" applyBorder="1"/>
    <xf numFmtId="0" fontId="14" fillId="2" borderId="2" xfId="0" applyFont="1" applyFill="1" applyBorder="1" applyAlignment="1">
      <alignment horizontal="left"/>
    </xf>
    <xf numFmtId="0" fontId="18" fillId="2" borderId="2" xfId="0" applyFont="1" applyFill="1" applyBorder="1"/>
    <xf numFmtId="10" fontId="17" fillId="2" borderId="2" xfId="2" applyNumberFormat="1" applyFont="1" applyFill="1" applyBorder="1"/>
    <xf numFmtId="0" fontId="14" fillId="2" borderId="3" xfId="0" applyFont="1" applyFill="1" applyBorder="1" applyAlignment="1">
      <alignment horizontal="left"/>
    </xf>
    <xf numFmtId="0" fontId="14" fillId="2" borderId="0" xfId="0" applyFont="1" applyFill="1" applyAlignment="1">
      <alignment horizontal="left"/>
    </xf>
    <xf numFmtId="0" fontId="18" fillId="2" borderId="0" xfId="0" applyFont="1" applyFill="1"/>
    <xf numFmtId="168" fontId="17" fillId="0" borderId="8" xfId="1" applyNumberFormat="1" applyFont="1" applyBorder="1"/>
    <xf numFmtId="0" fontId="15" fillId="2" borderId="5" xfId="0" applyFont="1" applyFill="1" applyBorder="1"/>
    <xf numFmtId="0" fontId="18" fillId="2" borderId="6" xfId="0" applyFont="1" applyFill="1" applyBorder="1"/>
    <xf numFmtId="0" fontId="14" fillId="3" borderId="1" xfId="0" applyFont="1" applyFill="1" applyBorder="1"/>
    <xf numFmtId="0" fontId="14" fillId="2" borderId="2" xfId="0" applyFont="1" applyFill="1" applyBorder="1"/>
    <xf numFmtId="166" fontId="17" fillId="2" borderId="0" xfId="2" applyNumberFormat="1" applyFont="1" applyFill="1" applyBorder="1"/>
    <xf numFmtId="10" fontId="17" fillId="2" borderId="3" xfId="2" applyNumberFormat="1" applyFont="1" applyFill="1" applyBorder="1"/>
    <xf numFmtId="10" fontId="17" fillId="2" borderId="4" xfId="2" applyNumberFormat="1" applyFont="1" applyFill="1" applyBorder="1"/>
    <xf numFmtId="10" fontId="17" fillId="2" borderId="5" xfId="2" applyNumberFormat="1" applyFont="1" applyFill="1" applyBorder="1"/>
    <xf numFmtId="10" fontId="17" fillId="2" borderId="7" xfId="2" applyNumberFormat="1" applyFont="1" applyFill="1" applyBorder="1"/>
    <xf numFmtId="10" fontId="17" fillId="0" borderId="8" xfId="2" applyNumberFormat="1" applyFont="1" applyBorder="1"/>
    <xf numFmtId="0" fontId="15" fillId="0" borderId="0" xfId="2" applyNumberFormat="1" applyFont="1" applyBorder="1"/>
    <xf numFmtId="10" fontId="17" fillId="0" borderId="0" xfId="2" applyNumberFormat="1" applyFont="1" applyBorder="1"/>
    <xf numFmtId="0" fontId="17" fillId="2" borderId="2" xfId="0" applyFont="1" applyFill="1" applyBorder="1"/>
    <xf numFmtId="164" fontId="15" fillId="2" borderId="3" xfId="1" applyNumberFormat="1" applyFont="1" applyFill="1" applyBorder="1" applyAlignment="1">
      <alignment horizontal="right"/>
    </xf>
    <xf numFmtId="0" fontId="15" fillId="2" borderId="6" xfId="0" applyFont="1" applyFill="1" applyBorder="1" applyAlignment="1">
      <alignment horizontal="right"/>
    </xf>
    <xf numFmtId="0" fontId="19" fillId="0" borderId="0" xfId="0" applyFont="1"/>
    <xf numFmtId="14" fontId="19" fillId="0" borderId="0" xfId="0" applyNumberFormat="1" applyFont="1" applyAlignment="1">
      <alignment horizontal="left"/>
    </xf>
    <xf numFmtId="14" fontId="14" fillId="2" borderId="9" xfId="0" applyNumberFormat="1" applyFont="1" applyFill="1" applyBorder="1" applyAlignment="1">
      <alignment horizontal="right"/>
    </xf>
    <xf numFmtId="166" fontId="17" fillId="5" borderId="8" xfId="2" applyNumberFormat="1" applyFont="1" applyFill="1" applyBorder="1"/>
    <xf numFmtId="14" fontId="17" fillId="5" borderId="8" xfId="2" applyNumberFormat="1" applyFont="1" applyFill="1" applyBorder="1"/>
    <xf numFmtId="14" fontId="17" fillId="5" borderId="8" xfId="1" applyNumberFormat="1" applyFont="1" applyFill="1" applyBorder="1"/>
    <xf numFmtId="168" fontId="17" fillId="5" borderId="8" xfId="1" applyNumberFormat="1" applyFont="1" applyFill="1" applyBorder="1"/>
    <xf numFmtId="10" fontId="17" fillId="0" borderId="8" xfId="2" applyNumberFormat="1" applyFont="1" applyFill="1" applyBorder="1"/>
    <xf numFmtId="43" fontId="0" fillId="0" borderId="0" xfId="0" applyNumberFormat="1"/>
    <xf numFmtId="10" fontId="0" fillId="0" borderId="0" xfId="0" applyNumberFormat="1"/>
    <xf numFmtId="165" fontId="17" fillId="0" borderId="8" xfId="1" applyNumberFormat="1" applyFont="1" applyBorder="1"/>
    <xf numFmtId="167" fontId="12" fillId="0" borderId="0" xfId="0" applyNumberFormat="1" applyFont="1"/>
    <xf numFmtId="167" fontId="0" fillId="0" borderId="0" xfId="0" applyNumberFormat="1"/>
    <xf numFmtId="10" fontId="0" fillId="0" borderId="0" xfId="2" applyNumberFormat="1" applyFont="1"/>
    <xf numFmtId="169" fontId="0" fillId="0" borderId="0" xfId="0" applyNumberFormat="1"/>
    <xf numFmtId="0" fontId="20" fillId="0" borderId="0" xfId="7"/>
    <xf numFmtId="2" fontId="0" fillId="0" borderId="0" xfId="0" applyNumberFormat="1"/>
    <xf numFmtId="169" fontId="10" fillId="0" borderId="0" xfId="6" applyNumberFormat="1"/>
    <xf numFmtId="169" fontId="10" fillId="0" borderId="0" xfId="1" applyNumberFormat="1" applyFont="1"/>
    <xf numFmtId="0" fontId="14" fillId="2" borderId="9" xfId="0" applyFont="1" applyFill="1" applyBorder="1" applyAlignment="1">
      <alignment horizontal="center"/>
    </xf>
    <xf numFmtId="0" fontId="14" fillId="2" borderId="10" xfId="0" applyFont="1" applyFill="1" applyBorder="1" applyAlignment="1">
      <alignment horizontal="center"/>
    </xf>
    <xf numFmtId="0" fontId="14" fillId="2" borderId="11" xfId="0" applyFont="1" applyFill="1" applyBorder="1" applyAlignment="1">
      <alignment horizontal="center"/>
    </xf>
    <xf numFmtId="0" fontId="21" fillId="0" borderId="0" xfId="0" applyFont="1" applyAlignment="1">
      <alignment horizontal="left" vertical="top" wrapText="1"/>
    </xf>
    <xf numFmtId="0" fontId="14" fillId="5" borderId="1" xfId="0" applyFont="1" applyFill="1" applyBorder="1" applyAlignment="1">
      <alignment horizontal="center"/>
    </xf>
    <xf numFmtId="0" fontId="14" fillId="5" borderId="13" xfId="0" applyFont="1" applyFill="1" applyBorder="1" applyAlignment="1">
      <alignment horizontal="center"/>
    </xf>
    <xf numFmtId="0" fontId="14" fillId="2" borderId="15" xfId="0" applyFont="1" applyFill="1" applyBorder="1" applyAlignment="1">
      <alignment horizontal="center" wrapText="1"/>
    </xf>
    <xf numFmtId="0" fontId="14" fillId="2" borderId="16" xfId="0" applyFont="1" applyFill="1" applyBorder="1" applyAlignment="1">
      <alignment horizontal="center" wrapText="1"/>
    </xf>
    <xf numFmtId="0" fontId="2" fillId="2" borderId="9" xfId="0" applyFont="1" applyFill="1" applyBorder="1" applyAlignment="1">
      <alignment horizontal="center"/>
    </xf>
    <xf numFmtId="0" fontId="2" fillId="2" borderId="10" xfId="0" applyFont="1" applyFill="1" applyBorder="1" applyAlignment="1">
      <alignment horizontal="center"/>
    </xf>
    <xf numFmtId="0" fontId="2" fillId="2" borderId="11" xfId="0" applyFont="1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0" fillId="3" borderId="0" xfId="0" applyFill="1" applyAlignment="1">
      <alignment horizontal="center"/>
    </xf>
  </cellXfs>
  <cellStyles count="8">
    <cellStyle name="Čiarka" xfId="1" builtinId="3"/>
    <cellStyle name="Normal 2" xfId="6" xr:uid="{E10DAA77-7C17-44BC-BFEC-867A97FF3686}"/>
    <cellStyle name="Normal 2 2" xfId="4" xr:uid="{7CD5BC3E-A7EC-4B33-AD90-FAA64A24BD82}"/>
    <cellStyle name="Normal 3" xfId="3" xr:uid="{C1E8C6F6-1CCE-46C9-A2A5-7E09929CAA04}"/>
    <cellStyle name="Normal 4" xfId="7" xr:uid="{3BE5CE60-B948-402A-ABBE-27F17D2265F4}"/>
    <cellStyle name="Normálna" xfId="0" builtinId="0"/>
    <cellStyle name="Percentá" xfId="2" builtinId="5"/>
    <cellStyle name="Percentuale 3" xfId="5" xr:uid="{A3CCC4DC-FF51-4ECD-B806-2FFF80BFF88D}"/>
  </cellStyles>
  <dxfs count="11">
    <dxf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57727</xdr:colOff>
      <xdr:row>52</xdr:row>
      <xdr:rowOff>46182</xdr:rowOff>
    </xdr:from>
    <xdr:to>
      <xdr:col>2</xdr:col>
      <xdr:colOff>31462</xdr:colOff>
      <xdr:row>56</xdr:row>
      <xdr:rowOff>200025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5FD127E-F455-4778-9119-582BFB6785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1818" y="15032182"/>
          <a:ext cx="2932546" cy="117301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15E325-B8B3-4AC7-B8E9-969DB1CED457}">
  <sheetPr codeName="Sheet1">
    <pageSetUpPr fitToPage="1"/>
  </sheetPr>
  <dimension ref="A1:AG1104"/>
  <sheetViews>
    <sheetView zoomScale="57" zoomScaleNormal="85" workbookViewId="0">
      <selection activeCell="L12" sqref="L12"/>
    </sheetView>
  </sheetViews>
  <sheetFormatPr defaultColWidth="8.7265625" defaultRowHeight="14.5" x14ac:dyDescent="0.35"/>
  <cols>
    <col min="1" max="1" width="13.26953125" style="62" customWidth="1"/>
    <col min="2" max="2" width="22.453125" style="62" customWidth="1"/>
    <col min="3" max="3" width="17.453125" style="62" customWidth="1"/>
    <col min="4" max="5" width="17.26953125" style="62" customWidth="1"/>
    <col min="6" max="6" width="17.453125" style="62" customWidth="1"/>
    <col min="7" max="7" width="16.7265625" style="62" customWidth="1"/>
    <col min="8" max="8" width="17.453125" style="62" customWidth="1"/>
    <col min="9" max="10" width="17.1796875" style="62" customWidth="1"/>
    <col min="11" max="12" width="17.1796875" style="107" customWidth="1"/>
    <col min="13" max="19" width="17.1796875" style="62" customWidth="1"/>
    <col min="20" max="20" width="17.1796875" style="84" customWidth="1"/>
    <col min="21" max="21" width="17.1796875" style="62" customWidth="1"/>
    <col min="22" max="22" width="13.7265625" style="62" customWidth="1"/>
    <col min="23" max="23" width="8.7265625" style="62"/>
    <col min="24" max="24" width="23.7265625" style="62" customWidth="1"/>
    <col min="25" max="25" width="19.1796875" style="62" customWidth="1"/>
    <col min="26" max="31" width="14.453125" style="62" customWidth="1"/>
    <col min="32" max="32" width="11" style="62" bestFit="1" customWidth="1"/>
    <col min="33" max="16384" width="8.7265625" style="62"/>
  </cols>
  <sheetData>
    <row r="1" spans="1:21" x14ac:dyDescent="0.35">
      <c r="A1" s="62" t="s">
        <v>0</v>
      </c>
      <c r="B1" s="62" t="s">
        <v>1</v>
      </c>
      <c r="C1" s="62" t="s">
        <v>2</v>
      </c>
      <c r="D1" s="62" t="s">
        <v>3</v>
      </c>
      <c r="E1" s="62" t="s">
        <v>4</v>
      </c>
      <c r="F1" s="62" t="s">
        <v>5</v>
      </c>
      <c r="G1" s="62" t="s">
        <v>6</v>
      </c>
      <c r="H1" s="62" t="s">
        <v>7</v>
      </c>
      <c r="I1" s="62" t="s">
        <v>8</v>
      </c>
      <c r="J1" s="62" t="s">
        <v>9</v>
      </c>
      <c r="K1" s="107" t="s">
        <v>10</v>
      </c>
      <c r="L1" s="107" t="str">
        <f>A1</f>
        <v>Date</v>
      </c>
      <c r="M1" s="62" t="s">
        <v>1</v>
      </c>
      <c r="N1" s="62" t="s">
        <v>2</v>
      </c>
      <c r="O1" s="62" t="s">
        <v>3</v>
      </c>
      <c r="P1" s="62" t="s">
        <v>4</v>
      </c>
      <c r="Q1" s="62" t="s">
        <v>5</v>
      </c>
      <c r="R1" s="62" t="s">
        <v>6</v>
      </c>
      <c r="S1" s="62" t="s">
        <v>7</v>
      </c>
      <c r="T1" s="84" t="s">
        <v>8</v>
      </c>
      <c r="U1" s="62" t="s">
        <v>9</v>
      </c>
    </row>
    <row r="8" spans="1:21" x14ac:dyDescent="0.35">
      <c r="A8" s="193">
        <v>44532</v>
      </c>
      <c r="B8">
        <v>0.13858200000000001</v>
      </c>
      <c r="C8">
        <v>-16.149999999999999</v>
      </c>
      <c r="D8">
        <v>-11.16</v>
      </c>
      <c r="E8">
        <v>-11.05</v>
      </c>
      <c r="F8">
        <v>-45.78</v>
      </c>
      <c r="G8">
        <v>85.72</v>
      </c>
      <c r="H8">
        <v>-31.15</v>
      </c>
      <c r="I8">
        <v>29.11</v>
      </c>
      <c r="J8">
        <v>0.81299999999999994</v>
      </c>
      <c r="K8" s="190">
        <f>INDEX(Bonds!$A$1:$I$1387,MATCH(Sov!A8,Bonds!$A$1:$A$1387,0),4)</f>
        <v>0.10780000000000001</v>
      </c>
      <c r="L8" s="110">
        <f t="shared" ref="L8:L26" si="0">A8</f>
        <v>44532</v>
      </c>
      <c r="M8" s="195">
        <f t="shared" ref="M8:M26" si="1">B8-$K8</f>
        <v>3.0782000000000004E-2</v>
      </c>
      <c r="N8" s="187">
        <f t="shared" ref="N8:N26" si="2">C8/100</f>
        <v>-0.16149999999999998</v>
      </c>
      <c r="O8" s="187">
        <f t="shared" ref="O8:O26" si="3">D8/100</f>
        <v>-0.1116</v>
      </c>
      <c r="P8" s="187">
        <f t="shared" ref="P8:P26" si="4">E8/100</f>
        <v>-0.1105</v>
      </c>
      <c r="Q8" s="187">
        <f t="shared" ref="Q8:Q26" si="5">F8/100</f>
        <v>-0.45779999999999998</v>
      </c>
      <c r="R8" s="187">
        <f t="shared" ref="R8:R26" si="6">G8/100</f>
        <v>0.85719999999999996</v>
      </c>
      <c r="S8" s="187">
        <f t="shared" ref="S8:S26" si="7">H8/100</f>
        <v>-0.3115</v>
      </c>
      <c r="T8" s="187">
        <f t="shared" ref="T8:T26" si="8">I8/100</f>
        <v>0.29109999999999997</v>
      </c>
      <c r="U8" s="187">
        <f t="shared" ref="U8:U26" si="9">J8/100</f>
        <v>8.1300000000000001E-3</v>
      </c>
    </row>
    <row r="9" spans="1:21" x14ac:dyDescent="0.35">
      <c r="A9" s="193">
        <v>44531</v>
      </c>
      <c r="B9">
        <v>0.18973599999999999</v>
      </c>
      <c r="C9">
        <v>-16.850000000000001</v>
      </c>
      <c r="D9">
        <v>-11.23</v>
      </c>
      <c r="E9">
        <v>-10.220000000000001</v>
      </c>
      <c r="F9">
        <v>-44.94</v>
      </c>
      <c r="G9">
        <v>89.17</v>
      </c>
      <c r="H9">
        <v>-30.3</v>
      </c>
      <c r="I9">
        <v>30.63</v>
      </c>
      <c r="J9">
        <v>0.82099999999999995</v>
      </c>
      <c r="K9" s="190">
        <f>INDEX(Bonds!$A$1:$I$1387,MATCH(Sov!A9,Bonds!$A$1:$A$1387,0),4)</f>
        <v>0.123</v>
      </c>
      <c r="L9" s="110">
        <f t="shared" si="0"/>
        <v>44531</v>
      </c>
      <c r="M9" s="195">
        <f t="shared" si="1"/>
        <v>6.673599999999999E-2</v>
      </c>
      <c r="N9" s="187">
        <f t="shared" si="2"/>
        <v>-0.16850000000000001</v>
      </c>
      <c r="O9" s="187">
        <f t="shared" si="3"/>
        <v>-0.11230000000000001</v>
      </c>
      <c r="P9" s="187">
        <f t="shared" si="4"/>
        <v>-0.10220000000000001</v>
      </c>
      <c r="Q9" s="187">
        <f t="shared" si="5"/>
        <v>-0.44939999999999997</v>
      </c>
      <c r="R9" s="187">
        <f t="shared" si="6"/>
        <v>0.89170000000000005</v>
      </c>
      <c r="S9" s="187">
        <f t="shared" si="7"/>
        <v>-0.30299999999999999</v>
      </c>
      <c r="T9" s="187">
        <f t="shared" si="8"/>
        <v>0.30630000000000002</v>
      </c>
      <c r="U9" s="187">
        <f t="shared" si="9"/>
        <v>8.2100000000000003E-3</v>
      </c>
    </row>
    <row r="10" spans="1:21" x14ac:dyDescent="0.35">
      <c r="A10" s="193">
        <v>44530</v>
      </c>
      <c r="B10">
        <v>0.14991699999999999</v>
      </c>
      <c r="C10">
        <v>-17.23</v>
      </c>
      <c r="D10">
        <v>-11.11</v>
      </c>
      <c r="E10">
        <v>-11.31</v>
      </c>
      <c r="F10">
        <v>-45.4</v>
      </c>
      <c r="G10">
        <v>84.45</v>
      </c>
      <c r="H10">
        <v>-31.54</v>
      </c>
      <c r="I10">
        <v>29.9</v>
      </c>
      <c r="J10">
        <v>0.80900000000000005</v>
      </c>
      <c r="K10" s="190">
        <f>INDEX(Bonds!$A$1:$I$1387,MATCH(Sov!A10,Bonds!$A$1:$A$1387,0),4)</f>
        <v>0.126</v>
      </c>
      <c r="L10" s="110">
        <f t="shared" si="0"/>
        <v>44530</v>
      </c>
      <c r="M10" s="195">
        <f t="shared" si="1"/>
        <v>2.3916999999999994E-2</v>
      </c>
      <c r="N10" s="187">
        <f t="shared" si="2"/>
        <v>-0.17230000000000001</v>
      </c>
      <c r="O10" s="187">
        <f t="shared" si="3"/>
        <v>-0.11109999999999999</v>
      </c>
      <c r="P10" s="187">
        <f t="shared" si="4"/>
        <v>-0.11310000000000001</v>
      </c>
      <c r="Q10" s="187">
        <f t="shared" si="5"/>
        <v>-0.45399999999999996</v>
      </c>
      <c r="R10" s="187">
        <f t="shared" si="6"/>
        <v>0.84450000000000003</v>
      </c>
      <c r="S10" s="187">
        <f t="shared" si="7"/>
        <v>-0.31540000000000001</v>
      </c>
      <c r="T10" s="187">
        <f t="shared" si="8"/>
        <v>0.29899999999999999</v>
      </c>
      <c r="U10" s="187">
        <f t="shared" si="9"/>
        <v>8.09E-3</v>
      </c>
    </row>
    <row r="11" spans="1:21" x14ac:dyDescent="0.35">
      <c r="A11" s="193">
        <v>44529</v>
      </c>
      <c r="B11">
        <v>0.21357999999999999</v>
      </c>
      <c r="C11">
        <v>-15.56</v>
      </c>
      <c r="D11">
        <v>-9.81</v>
      </c>
      <c r="E11">
        <v>-9.48</v>
      </c>
      <c r="F11">
        <v>-45.58</v>
      </c>
      <c r="G11">
        <v>82.56</v>
      </c>
      <c r="H11">
        <v>-30.41</v>
      </c>
      <c r="I11">
        <v>28.15</v>
      </c>
      <c r="J11">
        <v>0.85799999999999998</v>
      </c>
      <c r="K11" s="190">
        <f>INDEX(Bonds!$A$1:$I$1387,MATCH(Sov!A11,Bonds!$A$1:$A$1387,0),4)</f>
        <v>0.155</v>
      </c>
      <c r="L11" s="110">
        <f t="shared" si="0"/>
        <v>44529</v>
      </c>
      <c r="M11" s="195">
        <f t="shared" si="1"/>
        <v>5.8579999999999993E-2</v>
      </c>
      <c r="N11" s="187">
        <f t="shared" si="2"/>
        <v>-0.15560000000000002</v>
      </c>
      <c r="O11" s="187">
        <f t="shared" si="3"/>
        <v>-9.8100000000000007E-2</v>
      </c>
      <c r="P11" s="187">
        <f t="shared" si="4"/>
        <v>-9.4800000000000009E-2</v>
      </c>
      <c r="Q11" s="187">
        <f t="shared" si="5"/>
        <v>-0.45579999999999998</v>
      </c>
      <c r="R11" s="187">
        <f t="shared" si="6"/>
        <v>0.8256</v>
      </c>
      <c r="S11" s="187">
        <f t="shared" si="7"/>
        <v>-0.30409999999999998</v>
      </c>
      <c r="T11" s="187">
        <f t="shared" si="8"/>
        <v>0.28149999999999997</v>
      </c>
      <c r="U11" s="187">
        <f t="shared" si="9"/>
        <v>8.5799999999999991E-3</v>
      </c>
    </row>
    <row r="12" spans="1:21" x14ac:dyDescent="0.35">
      <c r="A12" s="193">
        <v>44526</v>
      </c>
      <c r="B12">
        <v>0.17994499999999999</v>
      </c>
      <c r="C12">
        <v>-14.26</v>
      </c>
      <c r="D12">
        <v>-9.33</v>
      </c>
      <c r="E12">
        <v>-8.9700000000000006</v>
      </c>
      <c r="F12">
        <v>-44.85</v>
      </c>
      <c r="G12">
        <v>84.92</v>
      </c>
      <c r="H12">
        <v>-29.48</v>
      </c>
      <c r="I12">
        <v>31.2</v>
      </c>
      <c r="J12">
        <v>0.82299999999999995</v>
      </c>
      <c r="K12" s="190">
        <f>INDEX(Bonds!$A$1:$I$1387,MATCH(Sov!A12,Bonds!$A$1:$A$1387,0),4)</f>
        <v>0.127</v>
      </c>
      <c r="L12" s="110">
        <f t="shared" si="0"/>
        <v>44526</v>
      </c>
      <c r="M12" s="195">
        <f t="shared" si="1"/>
        <v>5.2944999999999992E-2</v>
      </c>
      <c r="N12" s="187">
        <f t="shared" si="2"/>
        <v>-0.1426</v>
      </c>
      <c r="O12" s="187">
        <f t="shared" si="3"/>
        <v>-9.3299999999999994E-2</v>
      </c>
      <c r="P12" s="187">
        <f t="shared" si="4"/>
        <v>-8.9700000000000002E-2</v>
      </c>
      <c r="Q12" s="187">
        <f t="shared" si="5"/>
        <v>-0.44850000000000001</v>
      </c>
      <c r="R12" s="187">
        <f t="shared" si="6"/>
        <v>0.84920000000000007</v>
      </c>
      <c r="S12" s="187">
        <f t="shared" si="7"/>
        <v>-0.29480000000000001</v>
      </c>
      <c r="T12" s="187">
        <f t="shared" si="8"/>
        <v>0.312</v>
      </c>
      <c r="U12" s="187">
        <f t="shared" si="9"/>
        <v>8.2299999999999995E-3</v>
      </c>
    </row>
    <row r="13" spans="1:21" x14ac:dyDescent="0.35">
      <c r="A13" s="193">
        <v>44525</v>
      </c>
      <c r="B13">
        <v>0.26133899999999999</v>
      </c>
      <c r="C13">
        <v>-15.32</v>
      </c>
      <c r="D13">
        <v>-10.16</v>
      </c>
      <c r="E13">
        <v>-9.6199999999999992</v>
      </c>
      <c r="F13">
        <v>-44.11</v>
      </c>
      <c r="G13">
        <v>86.67</v>
      </c>
      <c r="H13">
        <v>-29.98</v>
      </c>
      <c r="I13">
        <v>31.12</v>
      </c>
      <c r="J13">
        <v>0.96699999999999997</v>
      </c>
      <c r="K13" s="190">
        <f>INDEX(Bonds!$A$1:$I$1387,MATCH(Sov!A13,Bonds!$A$1:$A$1387,0),4)</f>
        <v>0.20899999999999999</v>
      </c>
      <c r="L13" s="110">
        <f t="shared" si="0"/>
        <v>44525</v>
      </c>
      <c r="M13" s="195">
        <f t="shared" si="1"/>
        <v>5.2338999999999997E-2</v>
      </c>
      <c r="N13" s="187">
        <f t="shared" si="2"/>
        <v>-0.1532</v>
      </c>
      <c r="O13" s="187">
        <f t="shared" si="3"/>
        <v>-0.1016</v>
      </c>
      <c r="P13" s="187">
        <f t="shared" si="4"/>
        <v>-9.6199999999999994E-2</v>
      </c>
      <c r="Q13" s="187">
        <f t="shared" si="5"/>
        <v>-0.44109999999999999</v>
      </c>
      <c r="R13" s="187">
        <f t="shared" si="6"/>
        <v>0.86670000000000003</v>
      </c>
      <c r="S13" s="187">
        <f t="shared" si="7"/>
        <v>-0.29980000000000001</v>
      </c>
      <c r="T13" s="187">
        <f t="shared" si="8"/>
        <v>0.31120000000000003</v>
      </c>
      <c r="U13" s="187">
        <f t="shared" si="9"/>
        <v>9.6699999999999998E-3</v>
      </c>
    </row>
    <row r="14" spans="1:21" x14ac:dyDescent="0.35">
      <c r="A14" s="193">
        <v>44524</v>
      </c>
      <c r="B14">
        <v>0.29423500000000002</v>
      </c>
      <c r="C14">
        <v>-12.77</v>
      </c>
      <c r="D14">
        <v>-8.91</v>
      </c>
      <c r="E14">
        <v>-6.3</v>
      </c>
      <c r="F14">
        <v>-42.55</v>
      </c>
      <c r="G14">
        <v>85.7</v>
      </c>
      <c r="H14">
        <v>-28.37</v>
      </c>
      <c r="I14">
        <v>31.36</v>
      </c>
      <c r="J14">
        <v>0.998</v>
      </c>
      <c r="K14" s="190">
        <f>INDEX(Bonds!$A$1:$I$1387,MATCH(Sov!A14,Bonds!$A$1:$A$1387,0),4)</f>
        <v>0.221</v>
      </c>
      <c r="L14" s="110">
        <f t="shared" si="0"/>
        <v>44524</v>
      </c>
      <c r="M14" s="195">
        <f t="shared" si="1"/>
        <v>7.3235000000000022E-2</v>
      </c>
      <c r="N14" s="187">
        <f t="shared" si="2"/>
        <v>-0.12770000000000001</v>
      </c>
      <c r="O14" s="187">
        <f t="shared" si="3"/>
        <v>-8.9099999999999999E-2</v>
      </c>
      <c r="P14" s="187">
        <f t="shared" si="4"/>
        <v>-6.3E-2</v>
      </c>
      <c r="Q14" s="187">
        <f t="shared" si="5"/>
        <v>-0.42549999999999999</v>
      </c>
      <c r="R14" s="187">
        <f t="shared" si="6"/>
        <v>0.85699999999999998</v>
      </c>
      <c r="S14" s="187">
        <f t="shared" si="7"/>
        <v>-0.28370000000000001</v>
      </c>
      <c r="T14" s="187">
        <f t="shared" si="8"/>
        <v>0.31359999999999999</v>
      </c>
      <c r="U14" s="187">
        <f t="shared" si="9"/>
        <v>9.9799999999999993E-3</v>
      </c>
    </row>
    <row r="15" spans="1:21" x14ac:dyDescent="0.35">
      <c r="A15" s="193">
        <v>44523</v>
      </c>
      <c r="B15">
        <v>0.26030700000000001</v>
      </c>
      <c r="C15">
        <v>-12.77</v>
      </c>
      <c r="D15">
        <v>-8.43</v>
      </c>
      <c r="E15">
        <v>-7.95</v>
      </c>
      <c r="F15">
        <v>-42.33</v>
      </c>
      <c r="G15">
        <v>84.61</v>
      </c>
      <c r="H15">
        <v>-27.55</v>
      </c>
      <c r="I15">
        <v>30.67</v>
      </c>
      <c r="J15">
        <v>0.997</v>
      </c>
      <c r="K15" s="190">
        <f>INDEX(Bonds!$A$1:$I$1387,MATCH(Sov!A15,Bonds!$A$1:$A$1387,0),4)</f>
        <v>0.218</v>
      </c>
      <c r="L15" s="110">
        <f t="shared" si="0"/>
        <v>44523</v>
      </c>
      <c r="M15" s="195">
        <f t="shared" si="1"/>
        <v>4.2307000000000011E-2</v>
      </c>
      <c r="N15" s="187">
        <f t="shared" si="2"/>
        <v>-0.12770000000000001</v>
      </c>
      <c r="O15" s="187">
        <f t="shared" si="3"/>
        <v>-8.43E-2</v>
      </c>
      <c r="P15" s="187">
        <f t="shared" si="4"/>
        <v>-7.9500000000000001E-2</v>
      </c>
      <c r="Q15" s="187">
        <f t="shared" si="5"/>
        <v>-0.42330000000000001</v>
      </c>
      <c r="R15" s="187">
        <f t="shared" si="6"/>
        <v>0.84609999999999996</v>
      </c>
      <c r="S15" s="187">
        <f t="shared" si="7"/>
        <v>-0.27550000000000002</v>
      </c>
      <c r="T15" s="187">
        <f t="shared" si="8"/>
        <v>0.30670000000000003</v>
      </c>
      <c r="U15" s="187">
        <f t="shared" si="9"/>
        <v>9.9699999999999997E-3</v>
      </c>
    </row>
    <row r="16" spans="1:21" x14ac:dyDescent="0.35">
      <c r="A16" s="193">
        <v>44522</v>
      </c>
      <c r="B16">
        <v>0.165215</v>
      </c>
      <c r="C16">
        <v>-13.96</v>
      </c>
      <c r="D16">
        <v>-9.85</v>
      </c>
      <c r="E16">
        <v>-9.27</v>
      </c>
      <c r="F16">
        <v>-42.87</v>
      </c>
      <c r="G16">
        <v>79.819999999999993</v>
      </c>
      <c r="H16">
        <v>-27.7</v>
      </c>
      <c r="I16">
        <v>28.52</v>
      </c>
      <c r="J16">
        <v>0.93300000000000005</v>
      </c>
      <c r="K16" s="190">
        <f>INDEX(Bonds!$A$1:$I$1387,MATCH(Sov!A16,Bonds!$A$1:$A$1387,0),4)</f>
        <v>0.14199999999999999</v>
      </c>
      <c r="L16" s="110">
        <f t="shared" si="0"/>
        <v>44522</v>
      </c>
      <c r="M16" s="195">
        <f t="shared" si="1"/>
        <v>2.3215000000000013E-2</v>
      </c>
      <c r="N16" s="187">
        <f t="shared" si="2"/>
        <v>-0.1396</v>
      </c>
      <c r="O16" s="187">
        <f t="shared" si="3"/>
        <v>-9.849999999999999E-2</v>
      </c>
      <c r="P16" s="187">
        <f t="shared" si="4"/>
        <v>-9.2699999999999991E-2</v>
      </c>
      <c r="Q16" s="187">
        <f t="shared" si="5"/>
        <v>-0.42869999999999997</v>
      </c>
      <c r="R16" s="187">
        <f t="shared" si="6"/>
        <v>0.79819999999999991</v>
      </c>
      <c r="S16" s="187">
        <f t="shared" si="7"/>
        <v>-0.27699999999999997</v>
      </c>
      <c r="T16" s="187">
        <f t="shared" si="8"/>
        <v>0.28520000000000001</v>
      </c>
      <c r="U16" s="187">
        <f t="shared" si="9"/>
        <v>9.3299999999999998E-3</v>
      </c>
    </row>
    <row r="17" spans="1:21" x14ac:dyDescent="0.35">
      <c r="A17" s="193">
        <v>44519</v>
      </c>
      <c r="B17">
        <v>0.16147700000000001</v>
      </c>
      <c r="C17">
        <v>-16.03</v>
      </c>
      <c r="D17">
        <v>-10.199999999999999</v>
      </c>
      <c r="E17">
        <v>-9.89</v>
      </c>
      <c r="F17">
        <v>-43.68</v>
      </c>
      <c r="G17">
        <v>75.55</v>
      </c>
      <c r="H17">
        <v>-28.86</v>
      </c>
      <c r="I17">
        <v>28.5</v>
      </c>
      <c r="J17">
        <v>0.88</v>
      </c>
      <c r="K17" s="190">
        <f>INDEX(Bonds!$A$1:$I$1387,MATCH(Sov!A17,Bonds!$A$1:$A$1387,0),4)</f>
        <v>0.1164</v>
      </c>
      <c r="L17" s="110">
        <f t="shared" si="0"/>
        <v>44519</v>
      </c>
      <c r="M17" s="195">
        <f t="shared" si="1"/>
        <v>4.5077000000000006E-2</v>
      </c>
      <c r="N17" s="187">
        <f t="shared" si="2"/>
        <v>-0.1603</v>
      </c>
      <c r="O17" s="187">
        <f t="shared" si="3"/>
        <v>-0.10199999999999999</v>
      </c>
      <c r="P17" s="187">
        <f t="shared" si="4"/>
        <v>-9.8900000000000002E-2</v>
      </c>
      <c r="Q17" s="187">
        <f t="shared" si="5"/>
        <v>-0.43680000000000002</v>
      </c>
      <c r="R17" s="187">
        <f t="shared" si="6"/>
        <v>0.75549999999999995</v>
      </c>
      <c r="S17" s="187">
        <f t="shared" si="7"/>
        <v>-0.28859999999999997</v>
      </c>
      <c r="T17" s="187">
        <f t="shared" si="8"/>
        <v>0.28499999999999998</v>
      </c>
      <c r="U17" s="187">
        <f t="shared" si="9"/>
        <v>8.8000000000000005E-3</v>
      </c>
    </row>
    <row r="18" spans="1:21" x14ac:dyDescent="0.35">
      <c r="A18" s="193">
        <v>44518</v>
      </c>
      <c r="B18">
        <v>0.213865</v>
      </c>
      <c r="C18">
        <v>-16.46</v>
      </c>
      <c r="D18">
        <v>-9.69</v>
      </c>
      <c r="E18">
        <v>-8.14</v>
      </c>
      <c r="F18">
        <v>-42.85</v>
      </c>
      <c r="G18">
        <v>75.599999999999994</v>
      </c>
      <c r="H18">
        <v>-27.44</v>
      </c>
      <c r="I18">
        <v>27.61</v>
      </c>
      <c r="J18">
        <v>0.92500000000000004</v>
      </c>
      <c r="K18" s="190">
        <f>INDEX(Bonds!$A$1:$I$1387,MATCH(Sov!A18,Bonds!$A$1:$A$1387,0),4)</f>
        <v>0.17180000000000001</v>
      </c>
      <c r="L18" s="110">
        <f t="shared" si="0"/>
        <v>44518</v>
      </c>
      <c r="M18" s="195">
        <f t="shared" si="1"/>
        <v>4.2064999999999991E-2</v>
      </c>
      <c r="N18" s="187">
        <f t="shared" si="2"/>
        <v>-0.1646</v>
      </c>
      <c r="O18" s="187">
        <f t="shared" si="3"/>
        <v>-9.69E-2</v>
      </c>
      <c r="P18" s="187">
        <f t="shared" si="4"/>
        <v>-8.14E-2</v>
      </c>
      <c r="Q18" s="187">
        <f t="shared" si="5"/>
        <v>-0.42849999999999999</v>
      </c>
      <c r="R18" s="187">
        <f t="shared" si="6"/>
        <v>0.75599999999999989</v>
      </c>
      <c r="S18" s="187">
        <f t="shared" si="7"/>
        <v>-0.27440000000000003</v>
      </c>
      <c r="T18" s="187">
        <f t="shared" si="8"/>
        <v>0.27610000000000001</v>
      </c>
      <c r="U18" s="187">
        <f t="shared" si="9"/>
        <v>9.2500000000000013E-3</v>
      </c>
    </row>
    <row r="19" spans="1:21" x14ac:dyDescent="0.35">
      <c r="A19" s="193">
        <v>44517</v>
      </c>
      <c r="B19">
        <v>0.24957799999999999</v>
      </c>
      <c r="C19">
        <v>-14.89</v>
      </c>
      <c r="D19">
        <v>-7.04</v>
      </c>
      <c r="E19">
        <v>-7.26</v>
      </c>
      <c r="F19">
        <v>-40.85</v>
      </c>
      <c r="G19">
        <v>80.33</v>
      </c>
      <c r="H19">
        <v>-27.54</v>
      </c>
      <c r="I19">
        <v>31.02</v>
      </c>
      <c r="J19">
        <v>0.96399999999999997</v>
      </c>
      <c r="K19" s="190">
        <f>INDEX(Bonds!$A$1:$I$1387,MATCH(Sov!A19,Bonds!$A$1:$A$1387,0),4)</f>
        <v>0.187</v>
      </c>
      <c r="L19" s="110">
        <f t="shared" si="0"/>
        <v>44517</v>
      </c>
      <c r="M19" s="195">
        <f t="shared" si="1"/>
        <v>6.2577999999999995E-2</v>
      </c>
      <c r="N19" s="187">
        <f t="shared" si="2"/>
        <v>-0.1489</v>
      </c>
      <c r="O19" s="187">
        <f t="shared" si="3"/>
        <v>-7.0400000000000004E-2</v>
      </c>
      <c r="P19" s="187">
        <f t="shared" si="4"/>
        <v>-7.2599999999999998E-2</v>
      </c>
      <c r="Q19" s="187">
        <f t="shared" si="5"/>
        <v>-0.40850000000000003</v>
      </c>
      <c r="R19" s="187">
        <f t="shared" si="6"/>
        <v>0.80330000000000001</v>
      </c>
      <c r="S19" s="187">
        <f t="shared" si="7"/>
        <v>-0.27539999999999998</v>
      </c>
      <c r="T19" s="187">
        <f t="shared" si="8"/>
        <v>0.31019999999999998</v>
      </c>
      <c r="U19" s="187">
        <f t="shared" si="9"/>
        <v>9.6399999999999993E-3</v>
      </c>
    </row>
    <row r="20" spans="1:21" x14ac:dyDescent="0.35">
      <c r="A20" s="193">
        <v>44516</v>
      </c>
      <c r="B20">
        <v>0.247636</v>
      </c>
      <c r="C20">
        <v>-15.92</v>
      </c>
      <c r="D20">
        <v>-9.44</v>
      </c>
      <c r="E20">
        <v>-6.85</v>
      </c>
      <c r="F20">
        <v>-42.32</v>
      </c>
      <c r="G20">
        <v>77.45</v>
      </c>
      <c r="H20">
        <v>-28</v>
      </c>
      <c r="I20">
        <v>28.9</v>
      </c>
      <c r="J20">
        <v>0.99</v>
      </c>
      <c r="K20" s="190">
        <f>INDEX(Bonds!$A$1:$I$1387,MATCH(Sov!A20,Bonds!$A$1:$A$1387,0),4)</f>
        <v>0.19500000000000001</v>
      </c>
      <c r="L20" s="110">
        <f t="shared" si="0"/>
        <v>44516</v>
      </c>
      <c r="M20" s="195">
        <f t="shared" si="1"/>
        <v>5.2635999999999988E-2</v>
      </c>
      <c r="N20" s="187">
        <f t="shared" si="2"/>
        <v>-0.15920000000000001</v>
      </c>
      <c r="O20" s="187">
        <f t="shared" si="3"/>
        <v>-9.4399999999999998E-2</v>
      </c>
      <c r="P20" s="187">
        <f t="shared" si="4"/>
        <v>-6.8499999999999991E-2</v>
      </c>
      <c r="Q20" s="187">
        <f t="shared" si="5"/>
        <v>-0.42320000000000002</v>
      </c>
      <c r="R20" s="187">
        <f t="shared" si="6"/>
        <v>0.77450000000000008</v>
      </c>
      <c r="S20" s="187">
        <f t="shared" si="7"/>
        <v>-0.28000000000000003</v>
      </c>
      <c r="T20" s="187">
        <f t="shared" si="8"/>
        <v>0.28899999999999998</v>
      </c>
      <c r="U20" s="187">
        <f t="shared" si="9"/>
        <v>9.8999999999999991E-3</v>
      </c>
    </row>
    <row r="21" spans="1:21" x14ac:dyDescent="0.35">
      <c r="A21" s="193">
        <v>44515</v>
      </c>
      <c r="B21">
        <v>0.23807400000000001</v>
      </c>
      <c r="C21">
        <v>-16.079999999999998</v>
      </c>
      <c r="D21">
        <v>-10.47</v>
      </c>
      <c r="E21">
        <v>-7.43</v>
      </c>
      <c r="F21">
        <v>-42.24</v>
      </c>
      <c r="G21">
        <v>81.7</v>
      </c>
      <c r="H21">
        <v>-28.7</v>
      </c>
      <c r="I21">
        <v>29.15</v>
      </c>
      <c r="J21">
        <v>0.96299999999999997</v>
      </c>
      <c r="K21" s="190">
        <f>INDEX(Bonds!$A$1:$I$1387,MATCH(Sov!A21,Bonds!$A$1:$A$1387,0),4)</f>
        <v>0.19400000000000001</v>
      </c>
      <c r="L21" s="110">
        <f t="shared" si="0"/>
        <v>44515</v>
      </c>
      <c r="M21" s="195">
        <f t="shared" si="1"/>
        <v>4.4074000000000002E-2</v>
      </c>
      <c r="N21" s="187">
        <f t="shared" si="2"/>
        <v>-0.16079999999999997</v>
      </c>
      <c r="O21" s="187">
        <f t="shared" si="3"/>
        <v>-0.1047</v>
      </c>
      <c r="P21" s="187">
        <f t="shared" si="4"/>
        <v>-7.4299999999999991E-2</v>
      </c>
      <c r="Q21" s="187">
        <f t="shared" si="5"/>
        <v>-0.4224</v>
      </c>
      <c r="R21" s="187">
        <f t="shared" si="6"/>
        <v>0.81700000000000006</v>
      </c>
      <c r="S21" s="187">
        <f t="shared" si="7"/>
        <v>-0.28699999999999998</v>
      </c>
      <c r="T21" s="187">
        <f t="shared" si="8"/>
        <v>0.29149999999999998</v>
      </c>
      <c r="U21" s="187">
        <f t="shared" si="9"/>
        <v>9.6299999999999997E-3</v>
      </c>
    </row>
    <row r="22" spans="1:21" x14ac:dyDescent="0.35">
      <c r="A22" s="193">
        <v>44512</v>
      </c>
      <c r="B22">
        <v>0.222529</v>
      </c>
      <c r="C22">
        <v>-17</v>
      </c>
      <c r="D22">
        <v>-10.68</v>
      </c>
      <c r="E22">
        <v>-7.49</v>
      </c>
      <c r="F22">
        <v>-42.51</v>
      </c>
      <c r="G22">
        <v>77.930000000000007</v>
      </c>
      <c r="H22">
        <v>-29.12</v>
      </c>
      <c r="I22">
        <v>29.38</v>
      </c>
      <c r="J22">
        <v>0.91500000000000004</v>
      </c>
      <c r="K22" s="190">
        <f>INDEX(Bonds!$A$1:$I$1387,MATCH(Sov!A22,Bonds!$A$1:$A$1387,0),4)</f>
        <v>0.17699999999999999</v>
      </c>
      <c r="L22" s="110">
        <f t="shared" si="0"/>
        <v>44512</v>
      </c>
      <c r="M22" s="195">
        <f t="shared" si="1"/>
        <v>4.5529000000000014E-2</v>
      </c>
      <c r="N22" s="187">
        <f t="shared" si="2"/>
        <v>-0.17</v>
      </c>
      <c r="O22" s="187">
        <f t="shared" si="3"/>
        <v>-0.10679999999999999</v>
      </c>
      <c r="P22" s="187">
        <f t="shared" si="4"/>
        <v>-7.4900000000000008E-2</v>
      </c>
      <c r="Q22" s="187">
        <f t="shared" si="5"/>
        <v>-0.42509999999999998</v>
      </c>
      <c r="R22" s="187">
        <f t="shared" si="6"/>
        <v>0.7793000000000001</v>
      </c>
      <c r="S22" s="187">
        <f t="shared" si="7"/>
        <v>-0.29120000000000001</v>
      </c>
      <c r="T22" s="187">
        <f t="shared" si="8"/>
        <v>0.29380000000000001</v>
      </c>
      <c r="U22" s="187">
        <f t="shared" si="9"/>
        <v>9.1500000000000001E-3</v>
      </c>
    </row>
    <row r="23" spans="1:21" x14ac:dyDescent="0.35">
      <c r="A23" s="193">
        <v>44511</v>
      </c>
      <c r="B23">
        <v>0.23746600000000001</v>
      </c>
      <c r="C23">
        <v>-15.17</v>
      </c>
      <c r="D23">
        <v>-9.35</v>
      </c>
      <c r="E23">
        <v>-6.45</v>
      </c>
      <c r="F23">
        <v>-40.6</v>
      </c>
      <c r="G23">
        <v>76.86</v>
      </c>
      <c r="H23">
        <v>-28.42</v>
      </c>
      <c r="I23">
        <v>29.17</v>
      </c>
      <c r="J23">
        <v>0.92200000000000004</v>
      </c>
      <c r="K23" s="190">
        <f>INDEX(Bonds!$A$1:$I$1387,MATCH(Sov!A23,Bonds!$A$1:$A$1387,0),4)</f>
        <v>0.192</v>
      </c>
      <c r="L23" s="110">
        <f t="shared" si="0"/>
        <v>44511</v>
      </c>
      <c r="M23" s="195">
        <f t="shared" si="1"/>
        <v>4.5466000000000006E-2</v>
      </c>
      <c r="N23" s="187">
        <f t="shared" si="2"/>
        <v>-0.1517</v>
      </c>
      <c r="O23" s="187">
        <f t="shared" si="3"/>
        <v>-9.35E-2</v>
      </c>
      <c r="P23" s="187">
        <f t="shared" si="4"/>
        <v>-6.4500000000000002E-2</v>
      </c>
      <c r="Q23" s="187">
        <f t="shared" si="5"/>
        <v>-0.40600000000000003</v>
      </c>
      <c r="R23" s="187">
        <f t="shared" si="6"/>
        <v>0.76859999999999995</v>
      </c>
      <c r="S23" s="187">
        <f t="shared" si="7"/>
        <v>-0.28420000000000001</v>
      </c>
      <c r="T23" s="187">
        <f t="shared" si="8"/>
        <v>0.29170000000000001</v>
      </c>
      <c r="U23" s="187">
        <f t="shared" si="9"/>
        <v>9.2200000000000008E-3</v>
      </c>
    </row>
    <row r="24" spans="1:21" x14ac:dyDescent="0.35">
      <c r="A24" s="193">
        <v>44510</v>
      </c>
      <c r="B24">
        <v>0.18990299999999999</v>
      </c>
      <c r="C24">
        <v>-14.82</v>
      </c>
      <c r="D24">
        <v>-7.92</v>
      </c>
      <c r="E24">
        <v>-4.7</v>
      </c>
      <c r="F24">
        <v>-39.92</v>
      </c>
      <c r="G24">
        <v>77.44</v>
      </c>
      <c r="H24">
        <v>-27.29</v>
      </c>
      <c r="I24">
        <v>31.99</v>
      </c>
      <c r="J24">
        <v>0.92500000000000004</v>
      </c>
      <c r="K24" s="190">
        <f>INDEX(Bonds!$A$1:$I$1387,MATCH(Sov!A24,Bonds!$A$1:$A$1387,0),4)</f>
        <v>0.16300000000000001</v>
      </c>
      <c r="L24" s="110">
        <f t="shared" si="0"/>
        <v>44510</v>
      </c>
      <c r="M24" s="195">
        <f t="shared" si="1"/>
        <v>2.6902999999999982E-2</v>
      </c>
      <c r="N24" s="187">
        <f t="shared" si="2"/>
        <v>-0.1482</v>
      </c>
      <c r="O24" s="187">
        <f t="shared" si="3"/>
        <v>-7.9199999999999993E-2</v>
      </c>
      <c r="P24" s="187">
        <f t="shared" si="4"/>
        <v>-4.7E-2</v>
      </c>
      <c r="Q24" s="187">
        <f t="shared" si="5"/>
        <v>-0.3992</v>
      </c>
      <c r="R24" s="187">
        <f t="shared" si="6"/>
        <v>0.77439999999999998</v>
      </c>
      <c r="S24" s="187">
        <f t="shared" si="7"/>
        <v>-0.27289999999999998</v>
      </c>
      <c r="T24" s="187">
        <f t="shared" si="8"/>
        <v>0.31989999999999996</v>
      </c>
      <c r="U24" s="187">
        <f t="shared" si="9"/>
        <v>9.2500000000000013E-3</v>
      </c>
    </row>
    <row r="25" spans="1:21" x14ac:dyDescent="0.35">
      <c r="A25" s="193">
        <v>44509</v>
      </c>
      <c r="B25">
        <v>0.152582</v>
      </c>
      <c r="C25">
        <v>-11.95</v>
      </c>
      <c r="D25">
        <v>-7.64</v>
      </c>
      <c r="E25">
        <v>-4.7</v>
      </c>
      <c r="F25">
        <v>-36.58</v>
      </c>
      <c r="G25">
        <v>75.760000000000005</v>
      </c>
      <c r="H25">
        <v>-24.89</v>
      </c>
      <c r="I25">
        <v>29.88</v>
      </c>
      <c r="J25">
        <v>0.82399999999999995</v>
      </c>
      <c r="K25" s="190">
        <f>INDEX(Bonds!$A$1:$I$1387,MATCH(Sov!A25,Bonds!$A$1:$A$1387,0),4)</f>
        <v>9.0999999999999998E-2</v>
      </c>
      <c r="L25" s="110">
        <f t="shared" si="0"/>
        <v>44509</v>
      </c>
      <c r="M25" s="195">
        <f t="shared" si="1"/>
        <v>6.1581999999999998E-2</v>
      </c>
      <c r="N25" s="187">
        <f t="shared" si="2"/>
        <v>-0.1195</v>
      </c>
      <c r="O25" s="187">
        <f t="shared" si="3"/>
        <v>-7.6399999999999996E-2</v>
      </c>
      <c r="P25" s="187">
        <f t="shared" si="4"/>
        <v>-4.7E-2</v>
      </c>
      <c r="Q25" s="187">
        <f t="shared" si="5"/>
        <v>-0.36579999999999996</v>
      </c>
      <c r="R25" s="187">
        <f t="shared" si="6"/>
        <v>0.75760000000000005</v>
      </c>
      <c r="S25" s="187">
        <f t="shared" si="7"/>
        <v>-0.24890000000000001</v>
      </c>
      <c r="T25" s="187">
        <f t="shared" si="8"/>
        <v>0.29880000000000001</v>
      </c>
      <c r="U25" s="187">
        <f t="shared" si="9"/>
        <v>8.2399999999999991E-3</v>
      </c>
    </row>
    <row r="26" spans="1:21" x14ac:dyDescent="0.35">
      <c r="A26" s="193">
        <v>44508</v>
      </c>
      <c r="B26">
        <v>0.17657100000000001</v>
      </c>
      <c r="C26">
        <v>-11.3</v>
      </c>
      <c r="D26">
        <v>-5.39</v>
      </c>
      <c r="E26">
        <v>-2.34</v>
      </c>
      <c r="F26">
        <v>-36.590000000000003</v>
      </c>
      <c r="G26">
        <v>75.95</v>
      </c>
      <c r="H26">
        <v>-22.35</v>
      </c>
      <c r="I26">
        <v>31.99</v>
      </c>
      <c r="J26">
        <v>0.85599999999999998</v>
      </c>
      <c r="K26" s="190">
        <f>INDEX(Bonds!$A$1:$I$1387,MATCH(Sov!A26,Bonds!$A$1:$A$1387,0),4)</f>
        <v>0.10100000000000001</v>
      </c>
      <c r="L26" s="110">
        <f t="shared" si="0"/>
        <v>44508</v>
      </c>
      <c r="M26" s="195">
        <f t="shared" si="1"/>
        <v>7.5570999999999999E-2</v>
      </c>
      <c r="N26" s="187">
        <f t="shared" si="2"/>
        <v>-0.113</v>
      </c>
      <c r="O26" s="187">
        <f t="shared" si="3"/>
        <v>-5.3899999999999997E-2</v>
      </c>
      <c r="P26" s="187">
        <f t="shared" si="4"/>
        <v>-2.3399999999999997E-2</v>
      </c>
      <c r="Q26" s="187">
        <f t="shared" si="5"/>
        <v>-0.36590000000000006</v>
      </c>
      <c r="R26" s="187">
        <f t="shared" si="6"/>
        <v>0.75950000000000006</v>
      </c>
      <c r="S26" s="187">
        <f t="shared" si="7"/>
        <v>-0.2235</v>
      </c>
      <c r="T26" s="187">
        <f t="shared" si="8"/>
        <v>0.31989999999999996</v>
      </c>
      <c r="U26" s="187">
        <f t="shared" si="9"/>
        <v>8.5599999999999999E-3</v>
      </c>
    </row>
    <row r="27" spans="1:21" x14ac:dyDescent="0.35">
      <c r="A27" s="193">
        <v>44505</v>
      </c>
      <c r="B27">
        <v>0.16359199999999999</v>
      </c>
      <c r="C27">
        <v>-12.12</v>
      </c>
      <c r="D27">
        <v>-6.76</v>
      </c>
      <c r="E27">
        <v>-3.58</v>
      </c>
      <c r="F27">
        <v>-36.6</v>
      </c>
      <c r="G27">
        <v>79.53</v>
      </c>
      <c r="H27">
        <v>-23.1</v>
      </c>
      <c r="I27">
        <v>31.12</v>
      </c>
      <c r="J27">
        <v>0.84499999999999997</v>
      </c>
      <c r="K27" s="190">
        <f>INDEX(Bonds!$A$1:$I$1387,MATCH(Sov!A27,Bonds!$A$1:$A$1387,0),4)</f>
        <v>9.7199999999999995E-2</v>
      </c>
      <c r="L27" s="110">
        <f t="shared" ref="L27:L50" si="10">A27</f>
        <v>44505</v>
      </c>
      <c r="M27" s="195">
        <f t="shared" ref="M27:M50" si="11">B27-$K27</f>
        <v>6.6391999999999993E-2</v>
      </c>
      <c r="N27" s="187">
        <f t="shared" ref="N27:N50" si="12">C27/100</f>
        <v>-0.12119999999999999</v>
      </c>
      <c r="O27" s="187">
        <f t="shared" ref="O27:O50" si="13">D27/100</f>
        <v>-6.7599999999999993E-2</v>
      </c>
      <c r="P27" s="187">
        <f t="shared" ref="P27:P50" si="14">E27/100</f>
        <v>-3.5799999999999998E-2</v>
      </c>
      <c r="Q27" s="187">
        <f t="shared" ref="Q27:Q50" si="15">F27/100</f>
        <v>-0.36599999999999999</v>
      </c>
      <c r="R27" s="187">
        <f t="shared" ref="R27:R50" si="16">G27/100</f>
        <v>0.79530000000000001</v>
      </c>
      <c r="S27" s="187">
        <f t="shared" ref="S27:S50" si="17">H27/100</f>
        <v>-0.23100000000000001</v>
      </c>
      <c r="T27" s="187">
        <f t="shared" ref="T27:T50" si="18">I27/100</f>
        <v>0.31120000000000003</v>
      </c>
      <c r="U27" s="187">
        <f t="shared" ref="U27:U50" si="19">J27/100</f>
        <v>8.4499999999999992E-3</v>
      </c>
    </row>
    <row r="28" spans="1:21" x14ac:dyDescent="0.35">
      <c r="A28" s="193">
        <v>44504</v>
      </c>
      <c r="B28">
        <v>0.21879399999999999</v>
      </c>
      <c r="C28">
        <v>-10.87</v>
      </c>
      <c r="D28">
        <v>-6.85</v>
      </c>
      <c r="E28">
        <v>-3.7</v>
      </c>
      <c r="F28">
        <v>-36.11</v>
      </c>
      <c r="G28">
        <v>78.7</v>
      </c>
      <c r="H28">
        <v>-22.56</v>
      </c>
      <c r="I28">
        <v>31.2</v>
      </c>
      <c r="J28">
        <v>0.94199999999999995</v>
      </c>
      <c r="K28" s="190">
        <f>INDEX(Bonds!$A$1:$I$1387,MATCH(Sov!A28,Bonds!$A$1:$A$1387,0),4)</f>
        <v>0.14899999999999999</v>
      </c>
      <c r="L28" s="110">
        <f t="shared" si="10"/>
        <v>44504</v>
      </c>
      <c r="M28" s="195">
        <f t="shared" si="11"/>
        <v>6.9793999999999995E-2</v>
      </c>
      <c r="N28" s="187">
        <f t="shared" si="12"/>
        <v>-0.10869999999999999</v>
      </c>
      <c r="O28" s="187">
        <f t="shared" si="13"/>
        <v>-6.8499999999999991E-2</v>
      </c>
      <c r="P28" s="187">
        <f t="shared" si="14"/>
        <v>-3.7000000000000005E-2</v>
      </c>
      <c r="Q28" s="187">
        <f t="shared" si="15"/>
        <v>-0.36109999999999998</v>
      </c>
      <c r="R28" s="187">
        <f t="shared" si="16"/>
        <v>0.78700000000000003</v>
      </c>
      <c r="S28" s="187">
        <f t="shared" si="17"/>
        <v>-0.22559999999999999</v>
      </c>
      <c r="T28" s="187">
        <f t="shared" si="18"/>
        <v>0.312</v>
      </c>
      <c r="U28" s="187">
        <f t="shared" si="19"/>
        <v>9.4199999999999996E-3</v>
      </c>
    </row>
    <row r="29" spans="1:21" x14ac:dyDescent="0.35">
      <c r="A29" s="193">
        <v>44503</v>
      </c>
      <c r="B29">
        <v>0.27914699999999998</v>
      </c>
      <c r="C29">
        <v>-8.94</v>
      </c>
      <c r="D29">
        <v>-5.67</v>
      </c>
      <c r="E29">
        <v>-1.87</v>
      </c>
      <c r="F29">
        <v>-36.04</v>
      </c>
      <c r="G29">
        <v>85.89</v>
      </c>
      <c r="H29">
        <v>-21.84</v>
      </c>
      <c r="I29">
        <v>33.61</v>
      </c>
      <c r="J29">
        <v>1.073</v>
      </c>
      <c r="K29" s="190">
        <f>INDEX(Bonds!$A$1:$I$1387,MATCH(Sov!A29,Bonds!$A$1:$A$1387,0),4)</f>
        <v>0.20399999999999999</v>
      </c>
      <c r="L29" s="110">
        <f t="shared" si="10"/>
        <v>44503</v>
      </c>
      <c r="M29" s="195">
        <f t="shared" si="11"/>
        <v>7.5146999999999992E-2</v>
      </c>
      <c r="N29" s="187">
        <f t="shared" si="12"/>
        <v>-8.9399999999999993E-2</v>
      </c>
      <c r="O29" s="187">
        <f t="shared" si="13"/>
        <v>-5.67E-2</v>
      </c>
      <c r="P29" s="187">
        <f t="shared" si="14"/>
        <v>-1.8700000000000001E-2</v>
      </c>
      <c r="Q29" s="187">
        <f t="shared" si="15"/>
        <v>-0.3604</v>
      </c>
      <c r="R29" s="187">
        <f t="shared" si="16"/>
        <v>0.8589</v>
      </c>
      <c r="S29" s="187">
        <f t="shared" si="17"/>
        <v>-0.21840000000000001</v>
      </c>
      <c r="T29" s="187">
        <f t="shared" si="18"/>
        <v>0.33610000000000001</v>
      </c>
      <c r="U29" s="187">
        <f t="shared" si="19"/>
        <v>1.073E-2</v>
      </c>
    </row>
    <row r="30" spans="1:21" x14ac:dyDescent="0.35">
      <c r="A30" s="193">
        <v>44502</v>
      </c>
      <c r="B30">
        <v>0.301902</v>
      </c>
      <c r="C30">
        <v>-8.58</v>
      </c>
      <c r="D30">
        <v>-4.03</v>
      </c>
      <c r="E30">
        <v>-1.54</v>
      </c>
      <c r="F30">
        <v>-34.549999999999997</v>
      </c>
      <c r="G30">
        <v>88.25</v>
      </c>
      <c r="H30">
        <v>-21.63</v>
      </c>
      <c r="I30">
        <v>33.64</v>
      </c>
      <c r="J30">
        <v>1.038</v>
      </c>
      <c r="K30" s="190">
        <f>INDEX(Bonds!$A$1:$I$1387,MATCH(Sov!A30,Bonds!$A$1:$A$1387,0),4)</f>
        <v>0.20200000000000001</v>
      </c>
      <c r="L30" s="110">
        <f t="shared" si="10"/>
        <v>44502</v>
      </c>
      <c r="M30" s="195">
        <f t="shared" si="11"/>
        <v>9.9901999999999991E-2</v>
      </c>
      <c r="N30" s="187">
        <f t="shared" si="12"/>
        <v>-8.5800000000000001E-2</v>
      </c>
      <c r="O30" s="187">
        <f t="shared" si="13"/>
        <v>-4.0300000000000002E-2</v>
      </c>
      <c r="P30" s="187">
        <f t="shared" si="14"/>
        <v>-1.54E-2</v>
      </c>
      <c r="Q30" s="187">
        <f t="shared" si="15"/>
        <v>-0.34549999999999997</v>
      </c>
      <c r="R30" s="187">
        <f t="shared" si="16"/>
        <v>0.88249999999999995</v>
      </c>
      <c r="S30" s="187">
        <f t="shared" si="17"/>
        <v>-0.21629999999999999</v>
      </c>
      <c r="T30" s="187">
        <f t="shared" si="18"/>
        <v>0.33640000000000003</v>
      </c>
      <c r="U30" s="187">
        <f t="shared" si="19"/>
        <v>1.038E-2</v>
      </c>
    </row>
    <row r="31" spans="1:21" x14ac:dyDescent="0.35">
      <c r="A31" s="193">
        <v>44501</v>
      </c>
      <c r="B31">
        <v>0.394926</v>
      </c>
      <c r="C31">
        <v>-8.81</v>
      </c>
      <c r="D31">
        <v>-3.83</v>
      </c>
      <c r="E31">
        <v>-0.78</v>
      </c>
      <c r="F31">
        <v>-35.450000000000003</v>
      </c>
      <c r="G31">
        <v>94.31</v>
      </c>
      <c r="H31">
        <v>-21.9</v>
      </c>
      <c r="I31">
        <v>36.200000000000003</v>
      </c>
      <c r="J31">
        <v>1.0620000000000001</v>
      </c>
      <c r="K31" s="190">
        <f>INDEX(Bonds!$A$1:$I$1387,MATCH(Sov!A31,Bonds!$A$1:$A$1387,0),4)</f>
        <v>0.26500000000000001</v>
      </c>
      <c r="L31" s="110">
        <f t="shared" si="10"/>
        <v>44501</v>
      </c>
      <c r="M31" s="195">
        <f t="shared" si="11"/>
        <v>0.12992599999999999</v>
      </c>
      <c r="N31" s="187">
        <f t="shared" si="12"/>
        <v>-8.8100000000000012E-2</v>
      </c>
      <c r="O31" s="187">
        <f t="shared" si="13"/>
        <v>-3.8300000000000001E-2</v>
      </c>
      <c r="P31" s="187">
        <f t="shared" si="14"/>
        <v>-7.8000000000000005E-3</v>
      </c>
      <c r="Q31" s="187">
        <f t="shared" si="15"/>
        <v>-0.35450000000000004</v>
      </c>
      <c r="R31" s="187">
        <f t="shared" si="16"/>
        <v>0.94310000000000005</v>
      </c>
      <c r="S31" s="187">
        <f t="shared" si="17"/>
        <v>-0.21899999999999997</v>
      </c>
      <c r="T31" s="187">
        <f t="shared" si="18"/>
        <v>0.36200000000000004</v>
      </c>
      <c r="U31" s="187">
        <f t="shared" si="19"/>
        <v>1.0620000000000001E-2</v>
      </c>
    </row>
    <row r="32" spans="1:21" x14ac:dyDescent="0.35">
      <c r="A32" s="193">
        <v>44498</v>
      </c>
      <c r="B32">
        <v>0.38934400000000002</v>
      </c>
      <c r="C32">
        <v>-8.86</v>
      </c>
      <c r="D32">
        <v>-2.36</v>
      </c>
      <c r="E32">
        <v>-0.78</v>
      </c>
      <c r="F32">
        <v>-36.96</v>
      </c>
      <c r="G32">
        <v>86.19</v>
      </c>
      <c r="H32">
        <v>-21.4</v>
      </c>
      <c r="I32">
        <v>35.26</v>
      </c>
      <c r="J32">
        <v>1.0349999999999999</v>
      </c>
      <c r="K32" s="190">
        <f>INDEX(Bonds!$A$1:$I$1387,MATCH(Sov!A32,Bonds!$A$1:$A$1387,0),4)</f>
        <v>0.2732</v>
      </c>
      <c r="L32" s="110">
        <f t="shared" si="10"/>
        <v>44498</v>
      </c>
      <c r="M32" s="195">
        <f t="shared" si="11"/>
        <v>0.11614400000000002</v>
      </c>
      <c r="N32" s="187">
        <f t="shared" si="12"/>
        <v>-8.8599999999999998E-2</v>
      </c>
      <c r="O32" s="187">
        <f t="shared" si="13"/>
        <v>-2.3599999999999999E-2</v>
      </c>
      <c r="P32" s="187">
        <f t="shared" si="14"/>
        <v>-7.8000000000000005E-3</v>
      </c>
      <c r="Q32" s="187">
        <f t="shared" si="15"/>
        <v>-0.36959999999999998</v>
      </c>
      <c r="R32" s="187">
        <f t="shared" si="16"/>
        <v>0.8619</v>
      </c>
      <c r="S32" s="187">
        <f t="shared" si="17"/>
        <v>-0.214</v>
      </c>
      <c r="T32" s="187">
        <f t="shared" si="18"/>
        <v>0.35259999999999997</v>
      </c>
      <c r="U32" s="187">
        <f t="shared" si="19"/>
        <v>1.035E-2</v>
      </c>
    </row>
    <row r="33" spans="1:21" x14ac:dyDescent="0.35">
      <c r="A33" s="193">
        <v>44497</v>
      </c>
      <c r="B33">
        <v>0.28636099999999998</v>
      </c>
      <c r="C33">
        <v>-9.2200000000000006</v>
      </c>
      <c r="D33">
        <v>-4.46</v>
      </c>
      <c r="E33">
        <v>-1.56</v>
      </c>
      <c r="F33">
        <v>-35.69</v>
      </c>
      <c r="G33">
        <v>78.489999999999995</v>
      </c>
      <c r="H33">
        <v>-22.22</v>
      </c>
      <c r="I33">
        <v>29.02</v>
      </c>
      <c r="J33">
        <v>1.008</v>
      </c>
      <c r="K33" s="190">
        <f>INDEX(Bonds!$A$1:$I$1387,MATCH(Sov!A33,Bonds!$A$1:$A$1387,0),4)</f>
        <v>0.24340000000000001</v>
      </c>
      <c r="L33" s="110">
        <f t="shared" si="10"/>
        <v>44497</v>
      </c>
      <c r="M33" s="195">
        <f t="shared" si="11"/>
        <v>4.2960999999999971E-2</v>
      </c>
      <c r="N33" s="187">
        <f t="shared" si="12"/>
        <v>-9.2200000000000004E-2</v>
      </c>
      <c r="O33" s="187">
        <f t="shared" si="13"/>
        <v>-4.4600000000000001E-2</v>
      </c>
      <c r="P33" s="187">
        <f t="shared" si="14"/>
        <v>-1.5600000000000001E-2</v>
      </c>
      <c r="Q33" s="187">
        <f t="shared" si="15"/>
        <v>-0.3569</v>
      </c>
      <c r="R33" s="187">
        <f t="shared" si="16"/>
        <v>0.78489999999999993</v>
      </c>
      <c r="S33" s="187">
        <f t="shared" si="17"/>
        <v>-0.22219999999999998</v>
      </c>
      <c r="T33" s="187">
        <f t="shared" si="18"/>
        <v>0.29020000000000001</v>
      </c>
      <c r="U33" s="187">
        <f t="shared" si="19"/>
        <v>1.008E-2</v>
      </c>
    </row>
    <row r="34" spans="1:21" x14ac:dyDescent="0.35">
      <c r="A34" s="193">
        <v>44496</v>
      </c>
      <c r="B34">
        <v>0.21823600000000001</v>
      </c>
      <c r="C34">
        <v>-10.48</v>
      </c>
      <c r="D34">
        <v>-4.43</v>
      </c>
      <c r="E34">
        <v>-3.67</v>
      </c>
      <c r="F34">
        <v>-35.19</v>
      </c>
      <c r="G34">
        <v>70.790000000000006</v>
      </c>
      <c r="H34">
        <v>-23.5</v>
      </c>
      <c r="I34">
        <v>27.4</v>
      </c>
      <c r="J34">
        <v>0.98499999999999999</v>
      </c>
      <c r="K34" s="190">
        <f>INDEX(Bonds!$A$1:$I$1387,MATCH(Sov!A34,Bonds!$A$1:$A$1387,0),4)</f>
        <v>0.18720000000000001</v>
      </c>
      <c r="L34" s="110">
        <f t="shared" si="10"/>
        <v>44496</v>
      </c>
      <c r="M34" s="195">
        <f t="shared" si="11"/>
        <v>3.1036000000000008E-2</v>
      </c>
      <c r="N34" s="187">
        <f t="shared" si="12"/>
        <v>-0.1048</v>
      </c>
      <c r="O34" s="187">
        <f t="shared" si="13"/>
        <v>-4.4299999999999999E-2</v>
      </c>
      <c r="P34" s="187">
        <f t="shared" si="14"/>
        <v>-3.6699999999999997E-2</v>
      </c>
      <c r="Q34" s="187">
        <f t="shared" si="15"/>
        <v>-0.35189999999999999</v>
      </c>
      <c r="R34" s="187">
        <f t="shared" si="16"/>
        <v>0.70790000000000008</v>
      </c>
      <c r="S34" s="187">
        <f t="shared" si="17"/>
        <v>-0.23499999999999999</v>
      </c>
      <c r="T34" s="187">
        <f t="shared" si="18"/>
        <v>0.27399999999999997</v>
      </c>
      <c r="U34" s="187">
        <f t="shared" si="19"/>
        <v>9.8499999999999994E-3</v>
      </c>
    </row>
    <row r="35" spans="1:21" x14ac:dyDescent="0.35">
      <c r="A35" s="193">
        <v>44495</v>
      </c>
      <c r="B35">
        <v>0.25872600000000001</v>
      </c>
      <c r="C35">
        <v>-11.37</v>
      </c>
      <c r="D35">
        <v>-4.79</v>
      </c>
      <c r="E35">
        <v>-2.17</v>
      </c>
      <c r="F35">
        <v>-36.35</v>
      </c>
      <c r="G35">
        <v>69.94</v>
      </c>
      <c r="H35">
        <v>-22.39</v>
      </c>
      <c r="I35">
        <v>28.64</v>
      </c>
      <c r="J35">
        <v>1.1100000000000001</v>
      </c>
      <c r="K35" s="190">
        <f>INDEX(Bonds!$A$1:$I$1387,MATCH(Sov!A35,Bonds!$A$1:$A$1387,0),4)</f>
        <v>0.25340000000000001</v>
      </c>
      <c r="L35" s="110">
        <f t="shared" si="10"/>
        <v>44495</v>
      </c>
      <c r="M35" s="195">
        <f t="shared" si="11"/>
        <v>5.3259999999999974E-3</v>
      </c>
      <c r="N35" s="187">
        <f t="shared" si="12"/>
        <v>-0.1137</v>
      </c>
      <c r="O35" s="187">
        <f t="shared" si="13"/>
        <v>-4.7899999999999998E-2</v>
      </c>
      <c r="P35" s="187">
        <f t="shared" si="14"/>
        <v>-2.1700000000000001E-2</v>
      </c>
      <c r="Q35" s="187">
        <f t="shared" si="15"/>
        <v>-0.36349999999999999</v>
      </c>
      <c r="R35" s="187">
        <f t="shared" si="16"/>
        <v>0.69940000000000002</v>
      </c>
      <c r="S35" s="187">
        <f t="shared" si="17"/>
        <v>-0.22390000000000002</v>
      </c>
      <c r="T35" s="187">
        <f t="shared" si="18"/>
        <v>0.28639999999999999</v>
      </c>
      <c r="U35" s="187">
        <f t="shared" si="19"/>
        <v>1.11E-2</v>
      </c>
    </row>
    <row r="36" spans="1:21" x14ac:dyDescent="0.35">
      <c r="A36" s="193">
        <v>44494</v>
      </c>
      <c r="B36">
        <v>0.26713799999999999</v>
      </c>
      <c r="C36">
        <v>-12.68</v>
      </c>
      <c r="D36">
        <v>-8.34</v>
      </c>
      <c r="E36">
        <v>-5.51</v>
      </c>
      <c r="F36">
        <v>-36.89</v>
      </c>
      <c r="G36">
        <v>65.66</v>
      </c>
      <c r="H36">
        <v>-23.19</v>
      </c>
      <c r="I36">
        <v>23.96</v>
      </c>
      <c r="J36">
        <v>1.141</v>
      </c>
      <c r="K36" s="190">
        <f>INDEX(Bonds!$A$1:$I$1387,MATCH(Sov!A36,Bonds!$A$1:$A$1387,0),4)</f>
        <v>0.26800000000000002</v>
      </c>
      <c r="L36" s="110">
        <f t="shared" si="10"/>
        <v>44494</v>
      </c>
      <c r="M36" s="195">
        <f t="shared" si="11"/>
        <v>-8.6200000000002941E-4</v>
      </c>
      <c r="N36" s="187">
        <f t="shared" si="12"/>
        <v>-0.1268</v>
      </c>
      <c r="O36" s="187">
        <f t="shared" si="13"/>
        <v>-8.3400000000000002E-2</v>
      </c>
      <c r="P36" s="187">
        <f t="shared" si="14"/>
        <v>-5.5099999999999996E-2</v>
      </c>
      <c r="Q36" s="187">
        <f t="shared" si="15"/>
        <v>-0.36890000000000001</v>
      </c>
      <c r="R36" s="187">
        <f t="shared" si="16"/>
        <v>0.65659999999999996</v>
      </c>
      <c r="S36" s="187">
        <f t="shared" si="17"/>
        <v>-0.23190000000000002</v>
      </c>
      <c r="T36" s="187">
        <f t="shared" si="18"/>
        <v>0.23960000000000001</v>
      </c>
      <c r="U36" s="187">
        <f t="shared" si="19"/>
        <v>1.141E-2</v>
      </c>
    </row>
    <row r="37" spans="1:21" x14ac:dyDescent="0.35">
      <c r="A37" s="193">
        <v>44491</v>
      </c>
      <c r="B37">
        <v>0.282914</v>
      </c>
      <c r="C37">
        <v>-10.73</v>
      </c>
      <c r="D37">
        <v>-5.96</v>
      </c>
      <c r="E37">
        <v>-3.34</v>
      </c>
      <c r="F37">
        <v>-36.090000000000003</v>
      </c>
      <c r="G37">
        <v>70.05</v>
      </c>
      <c r="H37">
        <v>-23.42</v>
      </c>
      <c r="I37">
        <v>26.94</v>
      </c>
      <c r="J37">
        <v>1.147</v>
      </c>
      <c r="K37" s="190">
        <f>INDEX(Bonds!$A$1:$I$1387,MATCH(Sov!A37,Bonds!$A$1:$A$1387,0),4)</f>
        <v>0.2707</v>
      </c>
      <c r="L37" s="110">
        <f t="shared" si="10"/>
        <v>44491</v>
      </c>
      <c r="M37" s="195">
        <f t="shared" si="11"/>
        <v>1.2214000000000003E-2</v>
      </c>
      <c r="N37" s="187">
        <f t="shared" si="12"/>
        <v>-0.10730000000000001</v>
      </c>
      <c r="O37" s="187">
        <f t="shared" si="13"/>
        <v>-5.96E-2</v>
      </c>
      <c r="P37" s="187">
        <f t="shared" si="14"/>
        <v>-3.3399999999999999E-2</v>
      </c>
      <c r="Q37" s="187">
        <f t="shared" si="15"/>
        <v>-0.36090000000000005</v>
      </c>
      <c r="R37" s="187">
        <f t="shared" si="16"/>
        <v>0.70050000000000001</v>
      </c>
      <c r="S37" s="187">
        <f t="shared" si="17"/>
        <v>-0.23420000000000002</v>
      </c>
      <c r="T37" s="187">
        <f t="shared" si="18"/>
        <v>0.26940000000000003</v>
      </c>
      <c r="U37" s="187">
        <f t="shared" si="19"/>
        <v>1.1470000000000001E-2</v>
      </c>
    </row>
    <row r="38" spans="1:21" x14ac:dyDescent="0.35">
      <c r="A38" s="193">
        <v>44490</v>
      </c>
      <c r="B38">
        <v>0.27837000000000001</v>
      </c>
      <c r="C38">
        <v>-10.31</v>
      </c>
      <c r="D38">
        <v>-5.33</v>
      </c>
      <c r="E38">
        <v>-2.19</v>
      </c>
      <c r="F38">
        <v>-34.01</v>
      </c>
      <c r="G38">
        <v>69.22</v>
      </c>
      <c r="H38">
        <v>-21.45</v>
      </c>
      <c r="I38">
        <v>27.4</v>
      </c>
      <c r="J38">
        <v>1.2030000000000001</v>
      </c>
      <c r="K38" s="190">
        <f>INDEX(Bonds!$A$1:$I$1387,MATCH(Sov!A38,Bonds!$A$1:$A$1387,0),4)</f>
        <v>0.26900000000000002</v>
      </c>
      <c r="L38" s="110">
        <f t="shared" si="10"/>
        <v>44490</v>
      </c>
      <c r="M38" s="195">
        <f t="shared" si="11"/>
        <v>9.3699999999999894E-3</v>
      </c>
      <c r="N38" s="187">
        <f t="shared" si="12"/>
        <v>-0.10310000000000001</v>
      </c>
      <c r="O38" s="187">
        <f t="shared" si="13"/>
        <v>-5.33E-2</v>
      </c>
      <c r="P38" s="187">
        <f t="shared" si="14"/>
        <v>-2.1899999999999999E-2</v>
      </c>
      <c r="Q38" s="187">
        <f t="shared" si="15"/>
        <v>-0.34009999999999996</v>
      </c>
      <c r="R38" s="187">
        <f t="shared" si="16"/>
        <v>0.69220000000000004</v>
      </c>
      <c r="S38" s="187">
        <f t="shared" si="17"/>
        <v>-0.2145</v>
      </c>
      <c r="T38" s="187">
        <f t="shared" si="18"/>
        <v>0.27399999999999997</v>
      </c>
      <c r="U38" s="187">
        <f t="shared" si="19"/>
        <v>1.2030000000000001E-2</v>
      </c>
    </row>
    <row r="39" spans="1:21" x14ac:dyDescent="0.35">
      <c r="A39" s="193">
        <v>44489</v>
      </c>
      <c r="B39">
        <v>0.233709</v>
      </c>
      <c r="C39">
        <v>-10.69</v>
      </c>
      <c r="D39">
        <v>-7.17</v>
      </c>
      <c r="E39">
        <v>-3.74</v>
      </c>
      <c r="F39">
        <v>-36.03</v>
      </c>
      <c r="G39">
        <v>67.81</v>
      </c>
      <c r="H39">
        <v>-22.63</v>
      </c>
      <c r="I39">
        <v>25.87</v>
      </c>
      <c r="J39">
        <v>1.147</v>
      </c>
      <c r="K39" s="190">
        <f>INDEX(Bonds!$A$1:$I$1387,MATCH(Sov!A39,Bonds!$A$1:$A$1387,0),4)</f>
        <v>0.248</v>
      </c>
      <c r="L39" s="110">
        <f t="shared" si="10"/>
        <v>44489</v>
      </c>
      <c r="M39" s="195">
        <f t="shared" si="11"/>
        <v>-1.4290999999999998E-2</v>
      </c>
      <c r="N39" s="187">
        <f t="shared" si="12"/>
        <v>-0.1069</v>
      </c>
      <c r="O39" s="187">
        <f t="shared" si="13"/>
        <v>-7.17E-2</v>
      </c>
      <c r="P39" s="187">
        <f t="shared" si="14"/>
        <v>-3.7400000000000003E-2</v>
      </c>
      <c r="Q39" s="187">
        <f t="shared" si="15"/>
        <v>-0.36030000000000001</v>
      </c>
      <c r="R39" s="187">
        <f t="shared" si="16"/>
        <v>0.67810000000000004</v>
      </c>
      <c r="S39" s="187">
        <f t="shared" si="17"/>
        <v>-0.2263</v>
      </c>
      <c r="T39" s="187">
        <f t="shared" si="18"/>
        <v>0.25869999999999999</v>
      </c>
      <c r="U39" s="187">
        <f t="shared" si="19"/>
        <v>1.1470000000000001E-2</v>
      </c>
    </row>
    <row r="40" spans="1:21" x14ac:dyDescent="0.35">
      <c r="A40" s="193">
        <v>44488</v>
      </c>
      <c r="B40">
        <v>0.276945</v>
      </c>
      <c r="C40">
        <v>-9.3000000000000007</v>
      </c>
      <c r="D40">
        <v>-5.57</v>
      </c>
      <c r="E40">
        <v>-3.47</v>
      </c>
      <c r="F40">
        <v>-35.159999999999997</v>
      </c>
      <c r="G40">
        <v>70.73</v>
      </c>
      <c r="H40">
        <v>-22.81</v>
      </c>
      <c r="I40">
        <v>27.63</v>
      </c>
      <c r="J40">
        <v>1.1679999999999999</v>
      </c>
      <c r="K40" s="190">
        <f>INDEX(Bonds!$A$1:$I$1387,MATCH(Sov!A40,Bonds!$A$1:$A$1387,0),4)</f>
        <v>0.26900000000000002</v>
      </c>
      <c r="L40" s="110">
        <f t="shared" si="10"/>
        <v>44488</v>
      </c>
      <c r="M40" s="195">
        <f t="shared" si="11"/>
        <v>7.9449999999999799E-3</v>
      </c>
      <c r="N40" s="187">
        <f t="shared" si="12"/>
        <v>-9.3000000000000013E-2</v>
      </c>
      <c r="O40" s="187">
        <f t="shared" si="13"/>
        <v>-5.57E-2</v>
      </c>
      <c r="P40" s="187">
        <f t="shared" si="14"/>
        <v>-3.4700000000000002E-2</v>
      </c>
      <c r="Q40" s="187">
        <f t="shared" si="15"/>
        <v>-0.35159999999999997</v>
      </c>
      <c r="R40" s="187">
        <f t="shared" si="16"/>
        <v>0.70730000000000004</v>
      </c>
      <c r="S40" s="187">
        <f t="shared" si="17"/>
        <v>-0.2281</v>
      </c>
      <c r="T40" s="187">
        <f t="shared" si="18"/>
        <v>0.27629999999999999</v>
      </c>
      <c r="U40" s="187">
        <f t="shared" si="19"/>
        <v>1.1679999999999999E-2</v>
      </c>
    </row>
    <row r="41" spans="1:21" x14ac:dyDescent="0.35">
      <c r="A41" s="193">
        <v>44487</v>
      </c>
      <c r="B41">
        <v>0.23676700000000001</v>
      </c>
      <c r="C41">
        <v>-11.65</v>
      </c>
      <c r="D41">
        <v>-7.64</v>
      </c>
      <c r="E41">
        <v>-4.43</v>
      </c>
      <c r="F41">
        <v>-36.26</v>
      </c>
      <c r="G41">
        <v>68.64</v>
      </c>
      <c r="H41">
        <v>-23.29</v>
      </c>
      <c r="I41">
        <v>25.58</v>
      </c>
      <c r="J41">
        <v>1.137</v>
      </c>
      <c r="K41" s="190">
        <f>INDEX(Bonds!$A$1:$I$1387,MATCH(Sov!A41,Bonds!$A$1:$A$1387,0),4)</f>
        <v>0.23799999999999999</v>
      </c>
      <c r="L41" s="110">
        <f t="shared" si="10"/>
        <v>44487</v>
      </c>
      <c r="M41" s="195">
        <f t="shared" si="11"/>
        <v>-1.2329999999999841E-3</v>
      </c>
      <c r="N41" s="187">
        <f t="shared" si="12"/>
        <v>-0.11650000000000001</v>
      </c>
      <c r="O41" s="187">
        <f t="shared" si="13"/>
        <v>-7.6399999999999996E-2</v>
      </c>
      <c r="P41" s="187">
        <f t="shared" si="14"/>
        <v>-4.4299999999999999E-2</v>
      </c>
      <c r="Q41" s="187">
        <f t="shared" si="15"/>
        <v>-0.36259999999999998</v>
      </c>
      <c r="R41" s="187">
        <f t="shared" si="16"/>
        <v>0.68640000000000001</v>
      </c>
      <c r="S41" s="187">
        <f t="shared" si="17"/>
        <v>-0.2329</v>
      </c>
      <c r="T41" s="187">
        <f t="shared" si="18"/>
        <v>0.25579999999999997</v>
      </c>
      <c r="U41" s="187">
        <f t="shared" si="19"/>
        <v>1.137E-2</v>
      </c>
    </row>
    <row r="42" spans="1:21" x14ac:dyDescent="0.35">
      <c r="A42" s="193">
        <v>44484</v>
      </c>
      <c r="B42">
        <v>0.21262600000000001</v>
      </c>
      <c r="C42">
        <v>-12.04</v>
      </c>
      <c r="D42">
        <v>-7.48</v>
      </c>
      <c r="E42">
        <v>-4.58</v>
      </c>
      <c r="F42">
        <v>-35.76</v>
      </c>
      <c r="G42">
        <v>67.91</v>
      </c>
      <c r="H42">
        <v>-23.63</v>
      </c>
      <c r="I42">
        <v>25.47</v>
      </c>
      <c r="J42">
        <v>1.105</v>
      </c>
      <c r="K42" s="190">
        <f>INDEX(Bonds!$A$1:$I$1387,MATCH(Sov!A42,Bonds!$A$1:$A$1387,0),4)</f>
        <v>0.21299999999999999</v>
      </c>
      <c r="L42" s="110">
        <f t="shared" si="10"/>
        <v>44484</v>
      </c>
      <c r="M42" s="195">
        <f t="shared" si="11"/>
        <v>-3.7399999999998546E-4</v>
      </c>
      <c r="N42" s="187">
        <f t="shared" si="12"/>
        <v>-0.12039999999999999</v>
      </c>
      <c r="O42" s="187">
        <f t="shared" si="13"/>
        <v>-7.4800000000000005E-2</v>
      </c>
      <c r="P42" s="187">
        <f t="shared" si="14"/>
        <v>-4.58E-2</v>
      </c>
      <c r="Q42" s="187">
        <f t="shared" si="15"/>
        <v>-0.35759999999999997</v>
      </c>
      <c r="R42" s="187">
        <f t="shared" si="16"/>
        <v>0.67909999999999993</v>
      </c>
      <c r="S42" s="187">
        <f t="shared" si="17"/>
        <v>-0.23629999999999998</v>
      </c>
      <c r="T42" s="187">
        <f t="shared" si="18"/>
        <v>0.25469999999999998</v>
      </c>
      <c r="U42" s="187">
        <f t="shared" si="19"/>
        <v>1.1049999999999999E-2</v>
      </c>
    </row>
    <row r="43" spans="1:21" x14ac:dyDescent="0.35">
      <c r="A43" s="193">
        <v>44483</v>
      </c>
      <c r="B43">
        <v>0.189164</v>
      </c>
      <c r="C43">
        <v>-11.92</v>
      </c>
      <c r="D43">
        <v>-7.56</v>
      </c>
      <c r="E43">
        <v>-4.7</v>
      </c>
      <c r="F43">
        <v>-36.880000000000003</v>
      </c>
      <c r="G43">
        <v>67.56</v>
      </c>
      <c r="H43">
        <v>-23.76</v>
      </c>
      <c r="I43">
        <v>24.79</v>
      </c>
      <c r="J43">
        <v>1.0429999999999999</v>
      </c>
      <c r="K43" s="190">
        <f>INDEX(Bonds!$A$1:$I$1387,MATCH(Sov!A43,Bonds!$A$1:$A$1387,0),4)</f>
        <v>0.188</v>
      </c>
      <c r="L43" s="110">
        <f t="shared" si="10"/>
        <v>44483</v>
      </c>
      <c r="M43" s="195">
        <f t="shared" si="11"/>
        <v>1.1639999999999984E-3</v>
      </c>
      <c r="N43" s="187">
        <f t="shared" si="12"/>
        <v>-0.1192</v>
      </c>
      <c r="O43" s="187">
        <f t="shared" si="13"/>
        <v>-7.5600000000000001E-2</v>
      </c>
      <c r="P43" s="187">
        <f t="shared" si="14"/>
        <v>-4.7E-2</v>
      </c>
      <c r="Q43" s="187">
        <f t="shared" si="15"/>
        <v>-0.36880000000000002</v>
      </c>
      <c r="R43" s="187">
        <f t="shared" si="16"/>
        <v>0.67559999999999998</v>
      </c>
      <c r="S43" s="187">
        <f t="shared" si="17"/>
        <v>-0.23760000000000001</v>
      </c>
      <c r="T43" s="187">
        <f t="shared" si="18"/>
        <v>0.24789999999999998</v>
      </c>
      <c r="U43" s="187">
        <f t="shared" si="19"/>
        <v>1.043E-2</v>
      </c>
    </row>
    <row r="44" spans="1:21" x14ac:dyDescent="0.35">
      <c r="A44" s="193">
        <v>44482</v>
      </c>
      <c r="B44">
        <v>0.22198300000000001</v>
      </c>
      <c r="C44">
        <v>-11.47</v>
      </c>
      <c r="D44">
        <v>-6.39</v>
      </c>
      <c r="E44">
        <v>-3.54</v>
      </c>
      <c r="F44">
        <v>-35.35</v>
      </c>
      <c r="G44">
        <v>66.36</v>
      </c>
      <c r="H44">
        <v>-22.88</v>
      </c>
      <c r="I44">
        <v>26.14</v>
      </c>
      <c r="J44">
        <v>1.089</v>
      </c>
      <c r="K44" s="190">
        <f>INDEX(Bonds!$A$1:$I$1387,MATCH(Sov!A44,Bonds!$A$1:$A$1387,0),4)</f>
        <v>0.249</v>
      </c>
      <c r="L44" s="110">
        <f t="shared" si="10"/>
        <v>44482</v>
      </c>
      <c r="M44" s="195">
        <f t="shared" si="11"/>
        <v>-2.7016999999999985E-2</v>
      </c>
      <c r="N44" s="187">
        <f t="shared" si="12"/>
        <v>-0.11470000000000001</v>
      </c>
      <c r="O44" s="187">
        <f t="shared" si="13"/>
        <v>-6.3899999999999998E-2</v>
      </c>
      <c r="P44" s="187">
        <f t="shared" si="14"/>
        <v>-3.5400000000000001E-2</v>
      </c>
      <c r="Q44" s="187">
        <f t="shared" si="15"/>
        <v>-0.35350000000000004</v>
      </c>
      <c r="R44" s="187">
        <f t="shared" si="16"/>
        <v>0.66359999999999997</v>
      </c>
      <c r="S44" s="187">
        <f t="shared" si="17"/>
        <v>-0.2288</v>
      </c>
      <c r="T44" s="187">
        <f t="shared" si="18"/>
        <v>0.26140000000000002</v>
      </c>
      <c r="U44" s="187">
        <f t="shared" si="19"/>
        <v>1.089E-2</v>
      </c>
    </row>
    <row r="45" spans="1:21" x14ac:dyDescent="0.35">
      <c r="A45" s="193">
        <v>44481</v>
      </c>
      <c r="B45">
        <v>0.26187500000000002</v>
      </c>
      <c r="C45">
        <v>-11.23</v>
      </c>
      <c r="D45">
        <v>-7.72</v>
      </c>
      <c r="E45">
        <v>-5.66</v>
      </c>
      <c r="F45">
        <v>-35.74</v>
      </c>
      <c r="G45">
        <v>65.61</v>
      </c>
      <c r="H45">
        <v>-23.91</v>
      </c>
      <c r="I45">
        <v>25.28</v>
      </c>
      <c r="J45">
        <v>1.151</v>
      </c>
      <c r="K45" s="190">
        <f>INDEX(Bonds!$A$1:$I$1387,MATCH(Sov!A45,Bonds!$A$1:$A$1387,0),4)</f>
        <v>0.29799999999999999</v>
      </c>
      <c r="L45" s="110">
        <f t="shared" si="10"/>
        <v>44481</v>
      </c>
      <c r="M45" s="195">
        <f t="shared" si="11"/>
        <v>-3.6124999999999963E-2</v>
      </c>
      <c r="N45" s="187">
        <f t="shared" si="12"/>
        <v>-0.11230000000000001</v>
      </c>
      <c r="O45" s="187">
        <f t="shared" si="13"/>
        <v>-7.7199999999999991E-2</v>
      </c>
      <c r="P45" s="187">
        <f t="shared" si="14"/>
        <v>-5.6600000000000004E-2</v>
      </c>
      <c r="Q45" s="187">
        <f t="shared" si="15"/>
        <v>-0.3574</v>
      </c>
      <c r="R45" s="187">
        <f t="shared" si="16"/>
        <v>0.65610000000000002</v>
      </c>
      <c r="S45" s="187">
        <f t="shared" si="17"/>
        <v>-0.23910000000000001</v>
      </c>
      <c r="T45" s="187">
        <f t="shared" si="18"/>
        <v>0.25280000000000002</v>
      </c>
      <c r="U45" s="187">
        <f t="shared" si="19"/>
        <v>1.1509999999999999E-2</v>
      </c>
    </row>
    <row r="46" spans="1:21" x14ac:dyDescent="0.35">
      <c r="A46" s="193">
        <v>44480</v>
      </c>
      <c r="B46">
        <v>0.22881599999999999</v>
      </c>
      <c r="C46">
        <v>-11.96</v>
      </c>
      <c r="D46">
        <v>-5.6</v>
      </c>
      <c r="E46">
        <v>-3.25</v>
      </c>
      <c r="F46">
        <v>-36.1</v>
      </c>
      <c r="G46">
        <v>65.900000000000006</v>
      </c>
      <c r="H46">
        <v>-22.92</v>
      </c>
      <c r="I46">
        <v>27.25</v>
      </c>
      <c r="J46">
        <v>1.19</v>
      </c>
      <c r="K46" s="190">
        <f>INDEX(Bonds!$A$1:$I$1387,MATCH(Sov!A46,Bonds!$A$1:$A$1387,0),4)</f>
        <v>0.26800000000000002</v>
      </c>
      <c r="L46" s="110">
        <f t="shared" si="10"/>
        <v>44480</v>
      </c>
      <c r="M46" s="195">
        <f t="shared" si="11"/>
        <v>-3.9184000000000024E-2</v>
      </c>
      <c r="N46" s="187">
        <f t="shared" si="12"/>
        <v>-0.11960000000000001</v>
      </c>
      <c r="O46" s="187">
        <f t="shared" si="13"/>
        <v>-5.5999999999999994E-2</v>
      </c>
      <c r="P46" s="187">
        <f t="shared" si="14"/>
        <v>-3.2500000000000001E-2</v>
      </c>
      <c r="Q46" s="187">
        <f t="shared" si="15"/>
        <v>-0.36099999999999999</v>
      </c>
      <c r="R46" s="187">
        <f t="shared" si="16"/>
        <v>0.65900000000000003</v>
      </c>
      <c r="S46" s="187">
        <f t="shared" si="17"/>
        <v>-0.22920000000000001</v>
      </c>
      <c r="T46" s="187">
        <f t="shared" si="18"/>
        <v>0.27250000000000002</v>
      </c>
      <c r="U46" s="187">
        <f t="shared" si="19"/>
        <v>1.1899999999999999E-2</v>
      </c>
    </row>
    <row r="47" spans="1:21" x14ac:dyDescent="0.35">
      <c r="A47" s="193">
        <v>44477</v>
      </c>
      <c r="B47">
        <v>0.198295</v>
      </c>
      <c r="C47">
        <v>-11.62</v>
      </c>
      <c r="D47">
        <v>-6.39</v>
      </c>
      <c r="E47">
        <v>-4.5</v>
      </c>
      <c r="F47">
        <v>-36.96</v>
      </c>
      <c r="G47">
        <v>67.040000000000006</v>
      </c>
      <c r="H47">
        <v>-23.92</v>
      </c>
      <c r="I47">
        <v>26.52</v>
      </c>
      <c r="J47">
        <v>1.161</v>
      </c>
      <c r="K47" s="190">
        <f>INDEX(Bonds!$A$1:$I$1387,MATCH(Sov!A47,Bonds!$A$1:$A$1387,0),4)</f>
        <v>0.23</v>
      </c>
      <c r="L47" s="110">
        <f t="shared" si="10"/>
        <v>44477</v>
      </c>
      <c r="M47" s="195">
        <f t="shared" si="11"/>
        <v>-3.1705000000000011E-2</v>
      </c>
      <c r="N47" s="187">
        <f t="shared" si="12"/>
        <v>-0.1162</v>
      </c>
      <c r="O47" s="187">
        <f t="shared" si="13"/>
        <v>-6.3899999999999998E-2</v>
      </c>
      <c r="P47" s="187">
        <f t="shared" si="14"/>
        <v>-4.4999999999999998E-2</v>
      </c>
      <c r="Q47" s="187">
        <f t="shared" si="15"/>
        <v>-0.36959999999999998</v>
      </c>
      <c r="R47" s="187">
        <f t="shared" si="16"/>
        <v>0.67040000000000011</v>
      </c>
      <c r="S47" s="187">
        <f t="shared" si="17"/>
        <v>-0.23920000000000002</v>
      </c>
      <c r="T47" s="187">
        <f t="shared" si="18"/>
        <v>0.26519999999999999</v>
      </c>
      <c r="U47" s="187">
        <f t="shared" si="19"/>
        <v>1.1610000000000001E-2</v>
      </c>
    </row>
    <row r="48" spans="1:21" x14ac:dyDescent="0.35">
      <c r="A48" s="193">
        <v>44476</v>
      </c>
      <c r="B48">
        <v>0.18496699999999999</v>
      </c>
      <c r="C48">
        <v>-11.48</v>
      </c>
      <c r="D48">
        <v>-6.99</v>
      </c>
      <c r="E48">
        <v>-4.3499999999999996</v>
      </c>
      <c r="F48">
        <v>-37.020000000000003</v>
      </c>
      <c r="G48">
        <v>66.78</v>
      </c>
      <c r="H48">
        <v>-23.64</v>
      </c>
      <c r="I48">
        <v>26.52</v>
      </c>
      <c r="J48">
        <v>1.079</v>
      </c>
      <c r="K48" s="190">
        <f>INDEX(Bonds!$A$1:$I$1387,MATCH(Sov!A48,Bonds!$A$1:$A$1387,0),4)</f>
        <v>0.192</v>
      </c>
      <c r="L48" s="110">
        <f t="shared" si="10"/>
        <v>44476</v>
      </c>
      <c r="M48" s="195">
        <f t="shared" si="11"/>
        <v>-7.0330000000000115E-3</v>
      </c>
      <c r="N48" s="187">
        <f t="shared" si="12"/>
        <v>-0.1148</v>
      </c>
      <c r="O48" s="187">
        <f t="shared" si="13"/>
        <v>-6.9900000000000004E-2</v>
      </c>
      <c r="P48" s="187">
        <f t="shared" si="14"/>
        <v>-4.3499999999999997E-2</v>
      </c>
      <c r="Q48" s="187">
        <f t="shared" si="15"/>
        <v>-0.37020000000000003</v>
      </c>
      <c r="R48" s="187">
        <f t="shared" si="16"/>
        <v>0.66780000000000006</v>
      </c>
      <c r="S48" s="187">
        <f t="shared" si="17"/>
        <v>-0.2364</v>
      </c>
      <c r="T48" s="187">
        <f t="shared" si="18"/>
        <v>0.26519999999999999</v>
      </c>
      <c r="U48" s="187">
        <f t="shared" si="19"/>
        <v>1.0789999999999999E-2</v>
      </c>
    </row>
    <row r="49" spans="1:21" x14ac:dyDescent="0.35">
      <c r="A49" s="193">
        <v>44475</v>
      </c>
      <c r="B49">
        <v>0.17967900000000001</v>
      </c>
      <c r="C49">
        <v>-9.9700000000000006</v>
      </c>
      <c r="D49">
        <v>-5.0999999999999996</v>
      </c>
      <c r="E49">
        <v>-2.4</v>
      </c>
      <c r="F49">
        <v>-34.619999999999997</v>
      </c>
      <c r="G49">
        <v>72.73</v>
      </c>
      <c r="H49">
        <v>-20.68</v>
      </c>
      <c r="I49">
        <v>28.46</v>
      </c>
      <c r="J49">
        <v>1.073</v>
      </c>
      <c r="K49" s="190">
        <f>INDEX(Bonds!$A$1:$I$1387,MATCH(Sov!A49,Bonds!$A$1:$A$1387,0),4)</f>
        <v>0.188</v>
      </c>
      <c r="L49" s="110">
        <f t="shared" si="10"/>
        <v>44475</v>
      </c>
      <c r="M49" s="195">
        <f t="shared" si="11"/>
        <v>-8.3209999999999951E-3</v>
      </c>
      <c r="N49" s="187">
        <f t="shared" si="12"/>
        <v>-9.9700000000000011E-2</v>
      </c>
      <c r="O49" s="187">
        <f t="shared" si="13"/>
        <v>-5.0999999999999997E-2</v>
      </c>
      <c r="P49" s="187">
        <f t="shared" si="14"/>
        <v>-2.4E-2</v>
      </c>
      <c r="Q49" s="187">
        <f t="shared" si="15"/>
        <v>-0.34619999999999995</v>
      </c>
      <c r="R49" s="187">
        <f t="shared" si="16"/>
        <v>0.72730000000000006</v>
      </c>
      <c r="S49" s="187">
        <f t="shared" si="17"/>
        <v>-0.20679999999999998</v>
      </c>
      <c r="T49" s="187">
        <f t="shared" si="18"/>
        <v>0.28460000000000002</v>
      </c>
      <c r="U49" s="187">
        <f t="shared" si="19"/>
        <v>1.073E-2</v>
      </c>
    </row>
    <row r="50" spans="1:21" x14ac:dyDescent="0.35">
      <c r="A50" s="193">
        <v>44474</v>
      </c>
      <c r="B50">
        <v>0.17111499999999999</v>
      </c>
      <c r="C50">
        <v>-9.44</v>
      </c>
      <c r="D50">
        <v>-5.05</v>
      </c>
      <c r="E50">
        <v>-2.1</v>
      </c>
      <c r="F50">
        <v>-35.81</v>
      </c>
      <c r="G50">
        <v>69.75</v>
      </c>
      <c r="H50">
        <v>-22.25</v>
      </c>
      <c r="I50">
        <v>28.15</v>
      </c>
      <c r="J50">
        <v>1.087</v>
      </c>
      <c r="K50" s="190">
        <f>INDEX(Bonds!$A$1:$I$1387,MATCH(Sov!A50,Bonds!$A$1:$A$1387,0),4)</f>
        <v>0.158</v>
      </c>
      <c r="L50" s="110">
        <f t="shared" si="10"/>
        <v>44474</v>
      </c>
      <c r="M50" s="195">
        <f t="shared" si="11"/>
        <v>1.3114999999999988E-2</v>
      </c>
      <c r="N50" s="187">
        <f t="shared" si="12"/>
        <v>-9.4399999999999998E-2</v>
      </c>
      <c r="O50" s="187">
        <f t="shared" si="13"/>
        <v>-5.0499999999999996E-2</v>
      </c>
      <c r="P50" s="187">
        <f t="shared" si="14"/>
        <v>-2.1000000000000001E-2</v>
      </c>
      <c r="Q50" s="187">
        <f t="shared" si="15"/>
        <v>-0.35810000000000003</v>
      </c>
      <c r="R50" s="187">
        <f t="shared" si="16"/>
        <v>0.69750000000000001</v>
      </c>
      <c r="S50" s="187">
        <f t="shared" si="17"/>
        <v>-0.2225</v>
      </c>
      <c r="T50" s="187">
        <f t="shared" si="18"/>
        <v>0.28149999999999997</v>
      </c>
      <c r="U50" s="187">
        <f t="shared" si="19"/>
        <v>1.0869999999999999E-2</v>
      </c>
    </row>
    <row r="51" spans="1:21" x14ac:dyDescent="0.35">
      <c r="A51" s="193">
        <v>44473</v>
      </c>
      <c r="B51">
        <v>0.167365710215029</v>
      </c>
      <c r="C51">
        <v>-8.82</v>
      </c>
      <c r="D51">
        <v>-5.25</v>
      </c>
      <c r="E51">
        <v>-2.44</v>
      </c>
      <c r="F51">
        <v>-36</v>
      </c>
      <c r="G51">
        <v>68.98</v>
      </c>
      <c r="H51">
        <v>-21.47</v>
      </c>
      <c r="I51">
        <v>28.41</v>
      </c>
      <c r="J51">
        <v>1.0109999999999999</v>
      </c>
      <c r="K51" s="190">
        <f>INDEX(Bonds!$A$1:$I$1387,MATCH(Sov!A51,Bonds!$A$1:$A$1387,0),4)</f>
        <v>0.154</v>
      </c>
      <c r="L51" s="110">
        <f t="shared" ref="L51:L71" si="20">A51</f>
        <v>44473</v>
      </c>
      <c r="M51" s="195">
        <f t="shared" ref="M51:M71" si="21">B51-$K51</f>
        <v>1.3365710215028997E-2</v>
      </c>
      <c r="N51" s="187">
        <f t="shared" ref="N51:N71" si="22">C51/100</f>
        <v>-8.8200000000000001E-2</v>
      </c>
      <c r="O51" s="187">
        <f t="shared" ref="O51:O71" si="23">D51/100</f>
        <v>-5.2499999999999998E-2</v>
      </c>
      <c r="P51" s="187">
        <f t="shared" ref="P51:P71" si="24">E51/100</f>
        <v>-2.4399999999999998E-2</v>
      </c>
      <c r="Q51" s="187">
        <f t="shared" ref="Q51:Q71" si="25">F51/100</f>
        <v>-0.36</v>
      </c>
      <c r="R51" s="187">
        <f t="shared" ref="R51:R71" si="26">G51/100</f>
        <v>0.68980000000000008</v>
      </c>
      <c r="S51" s="187">
        <f t="shared" ref="S51:S71" si="27">H51/100</f>
        <v>-0.2147</v>
      </c>
      <c r="T51" s="187">
        <f t="shared" ref="T51:T71" si="28">I51/100</f>
        <v>0.28410000000000002</v>
      </c>
      <c r="U51" s="187">
        <f t="shared" ref="U51:U71" si="29">J51/100</f>
        <v>1.0109999999999999E-2</v>
      </c>
    </row>
    <row r="52" spans="1:21" x14ac:dyDescent="0.35">
      <c r="A52" s="193">
        <v>44470</v>
      </c>
      <c r="B52">
        <v>0.133179972174848</v>
      </c>
      <c r="C52">
        <v>-8.2100000000000009</v>
      </c>
      <c r="D52">
        <v>-3.75</v>
      </c>
      <c r="E52">
        <v>-1.04</v>
      </c>
      <c r="F52">
        <v>-35.700000000000003</v>
      </c>
      <c r="G52">
        <v>68.400000000000006</v>
      </c>
      <c r="H52">
        <v>-21.86</v>
      </c>
      <c r="I52">
        <v>28.13</v>
      </c>
      <c r="J52">
        <v>1.004</v>
      </c>
      <c r="K52" s="190">
        <f>INDEX(Bonds!$A$1:$I$1387,MATCH(Sov!A52,Bonds!$A$1:$A$1387,0),4)</f>
        <v>0.14099999999999999</v>
      </c>
      <c r="L52" s="110">
        <f t="shared" si="20"/>
        <v>44470</v>
      </c>
      <c r="M52" s="195">
        <f t="shared" si="21"/>
        <v>-7.8200278251519817E-3</v>
      </c>
      <c r="N52" s="187">
        <f t="shared" si="22"/>
        <v>-8.2100000000000006E-2</v>
      </c>
      <c r="O52" s="187">
        <f t="shared" si="23"/>
        <v>-3.7499999999999999E-2</v>
      </c>
      <c r="P52" s="187">
        <f t="shared" si="24"/>
        <v>-1.04E-2</v>
      </c>
      <c r="Q52" s="187">
        <f t="shared" si="25"/>
        <v>-0.35700000000000004</v>
      </c>
      <c r="R52" s="187">
        <f t="shared" si="26"/>
        <v>0.68400000000000005</v>
      </c>
      <c r="S52" s="187">
        <f t="shared" si="27"/>
        <v>-0.21859999999999999</v>
      </c>
      <c r="T52" s="187">
        <f t="shared" si="28"/>
        <v>0.28129999999999999</v>
      </c>
      <c r="U52" s="187">
        <f t="shared" si="29"/>
        <v>1.004E-2</v>
      </c>
    </row>
    <row r="53" spans="1:21" x14ac:dyDescent="0.35">
      <c r="A53" s="193">
        <v>44469</v>
      </c>
      <c r="B53">
        <v>0.178203852974992</v>
      </c>
      <c r="C53">
        <v>-7.89</v>
      </c>
      <c r="D53">
        <v>-3.43</v>
      </c>
      <c r="E53">
        <v>-7.0000000000000007E-2</v>
      </c>
      <c r="F53">
        <v>-34.950000000000003</v>
      </c>
      <c r="G53">
        <v>72.27</v>
      </c>
      <c r="H53">
        <v>-21.3</v>
      </c>
      <c r="I53">
        <v>29.55</v>
      </c>
      <c r="J53">
        <v>1.024</v>
      </c>
      <c r="K53" s="190">
        <f>INDEX(Bonds!$A$1:$I$1387,MATCH(Sov!A53,Bonds!$A$1:$A$1387,0),4)</f>
        <v>0.16</v>
      </c>
      <c r="L53" s="110">
        <f t="shared" si="20"/>
        <v>44469</v>
      </c>
      <c r="M53" s="195">
        <f t="shared" si="21"/>
        <v>1.8203852974991996E-2</v>
      </c>
      <c r="N53" s="187">
        <f t="shared" si="22"/>
        <v>-7.8899999999999998E-2</v>
      </c>
      <c r="O53" s="187">
        <f t="shared" si="23"/>
        <v>-3.4300000000000004E-2</v>
      </c>
      <c r="P53" s="187">
        <f t="shared" si="24"/>
        <v>-7.000000000000001E-4</v>
      </c>
      <c r="Q53" s="187">
        <f t="shared" si="25"/>
        <v>-0.34950000000000003</v>
      </c>
      <c r="R53" s="187">
        <f t="shared" si="26"/>
        <v>0.72270000000000001</v>
      </c>
      <c r="S53" s="187">
        <f t="shared" si="27"/>
        <v>-0.21299999999999999</v>
      </c>
      <c r="T53" s="187">
        <f t="shared" si="28"/>
        <v>0.29549999999999998</v>
      </c>
      <c r="U53" s="187">
        <f t="shared" si="29"/>
        <v>1.0240000000000001E-2</v>
      </c>
    </row>
    <row r="54" spans="1:21" x14ac:dyDescent="0.35">
      <c r="A54" s="193">
        <v>44468</v>
      </c>
      <c r="B54">
        <v>0.143435532618441</v>
      </c>
      <c r="C54">
        <v>-9.59</v>
      </c>
      <c r="D54">
        <v>-4.62</v>
      </c>
      <c r="E54">
        <v>-2.15</v>
      </c>
      <c r="F54">
        <v>-35.51</v>
      </c>
      <c r="G54">
        <v>68.790000000000006</v>
      </c>
      <c r="H54">
        <v>-22.54</v>
      </c>
      <c r="I54">
        <v>29</v>
      </c>
      <c r="J54">
        <v>0.99299999999999999</v>
      </c>
      <c r="K54" s="190">
        <f>INDEX(Bonds!$A$1:$I$1387,MATCH(Sov!A54,Bonds!$A$1:$A$1387,0),4)</f>
        <v>0.14779999999999999</v>
      </c>
      <c r="L54" s="110">
        <f t="shared" si="20"/>
        <v>44468</v>
      </c>
      <c r="M54" s="195">
        <f t="shared" si="21"/>
        <v>-4.3644673815589896E-3</v>
      </c>
      <c r="N54" s="187">
        <f t="shared" si="22"/>
        <v>-9.5899999999999999E-2</v>
      </c>
      <c r="O54" s="187">
        <f t="shared" si="23"/>
        <v>-4.6199999999999998E-2</v>
      </c>
      <c r="P54" s="187">
        <f t="shared" si="24"/>
        <v>-2.1499999999999998E-2</v>
      </c>
      <c r="Q54" s="187">
        <f t="shared" si="25"/>
        <v>-0.35509999999999997</v>
      </c>
      <c r="R54" s="187">
        <f t="shared" si="26"/>
        <v>0.68790000000000007</v>
      </c>
      <c r="S54" s="187">
        <f t="shared" si="27"/>
        <v>-0.22539999999999999</v>
      </c>
      <c r="T54" s="187">
        <f t="shared" si="28"/>
        <v>0.28999999999999998</v>
      </c>
      <c r="U54" s="187">
        <f t="shared" si="29"/>
        <v>9.9299999999999996E-3</v>
      </c>
    </row>
    <row r="55" spans="1:21" x14ac:dyDescent="0.35">
      <c r="A55" s="193">
        <v>44467</v>
      </c>
      <c r="B55">
        <v>0.179823525621534</v>
      </c>
      <c r="C55">
        <v>-9.15</v>
      </c>
      <c r="D55">
        <v>-3.88</v>
      </c>
      <c r="E55">
        <v>-0.17</v>
      </c>
      <c r="F55">
        <v>-35.33</v>
      </c>
      <c r="G55">
        <v>70.31</v>
      </c>
      <c r="H55">
        <v>-21.11</v>
      </c>
      <c r="I55">
        <v>27.91</v>
      </c>
      <c r="J55">
        <v>0.999</v>
      </c>
      <c r="K55" s="190">
        <f>INDEX(Bonds!$A$1:$I$1387,MATCH(Sov!A55,Bonds!$A$1:$A$1387,0),4)</f>
        <v>0.16200000000000001</v>
      </c>
      <c r="L55" s="110">
        <f t="shared" si="20"/>
        <v>44467</v>
      </c>
      <c r="M55" s="195">
        <f t="shared" si="21"/>
        <v>1.7823525621533998E-2</v>
      </c>
      <c r="N55" s="187">
        <f t="shared" si="22"/>
        <v>-9.1499999999999998E-2</v>
      </c>
      <c r="O55" s="187">
        <f t="shared" si="23"/>
        <v>-3.8800000000000001E-2</v>
      </c>
      <c r="P55" s="187">
        <f t="shared" si="24"/>
        <v>-1.7000000000000001E-3</v>
      </c>
      <c r="Q55" s="187">
        <f t="shared" si="25"/>
        <v>-0.3533</v>
      </c>
      <c r="R55" s="187">
        <f t="shared" si="26"/>
        <v>0.70310000000000006</v>
      </c>
      <c r="S55" s="187">
        <f t="shared" si="27"/>
        <v>-0.21109999999999998</v>
      </c>
      <c r="T55" s="187">
        <f t="shared" si="28"/>
        <v>0.27910000000000001</v>
      </c>
      <c r="U55" s="187">
        <f t="shared" si="29"/>
        <v>9.9900000000000006E-3</v>
      </c>
    </row>
    <row r="56" spans="1:21" x14ac:dyDescent="0.35">
      <c r="A56" s="193">
        <v>44466</v>
      </c>
      <c r="B56">
        <v>0.14286496035065199</v>
      </c>
      <c r="C56">
        <v>-10.119999999999999</v>
      </c>
      <c r="D56">
        <v>-4.24</v>
      </c>
      <c r="E56">
        <v>-2.31</v>
      </c>
      <c r="F56">
        <v>-34.07</v>
      </c>
      <c r="G56">
        <v>67.03</v>
      </c>
      <c r="H56">
        <v>-22.28</v>
      </c>
      <c r="I56">
        <v>27.41</v>
      </c>
      <c r="J56">
        <v>0.95699999999999996</v>
      </c>
      <c r="K56" s="190">
        <f>INDEX(Bonds!$A$1:$I$1387,MATCH(Sov!A56,Bonds!$A$1:$A$1387,0),4)</f>
        <v>0.13700000000000001</v>
      </c>
      <c r="L56" s="110">
        <f t="shared" si="20"/>
        <v>44466</v>
      </c>
      <c r="M56" s="195">
        <f t="shared" si="21"/>
        <v>5.8649603506519821E-3</v>
      </c>
      <c r="N56" s="187">
        <f t="shared" si="22"/>
        <v>-0.1012</v>
      </c>
      <c r="O56" s="187">
        <f t="shared" si="23"/>
        <v>-4.24E-2</v>
      </c>
      <c r="P56" s="187">
        <f t="shared" si="24"/>
        <v>-2.3099999999999999E-2</v>
      </c>
      <c r="Q56" s="187">
        <f t="shared" si="25"/>
        <v>-0.3407</v>
      </c>
      <c r="R56" s="187">
        <f t="shared" si="26"/>
        <v>0.67030000000000001</v>
      </c>
      <c r="S56" s="187">
        <f t="shared" si="27"/>
        <v>-0.2228</v>
      </c>
      <c r="T56" s="187">
        <f t="shared" si="28"/>
        <v>0.27410000000000001</v>
      </c>
      <c r="U56" s="187">
        <f t="shared" si="29"/>
        <v>9.5700000000000004E-3</v>
      </c>
    </row>
    <row r="57" spans="1:21" x14ac:dyDescent="0.35">
      <c r="A57" s="193">
        <v>44463</v>
      </c>
      <c r="B57">
        <v>0.144649437104616</v>
      </c>
      <c r="C57">
        <v>-9.74</v>
      </c>
      <c r="D57">
        <v>-3.36</v>
      </c>
      <c r="E57">
        <v>-2.39</v>
      </c>
      <c r="F57">
        <v>-34.18</v>
      </c>
      <c r="G57">
        <v>66.03</v>
      </c>
      <c r="H57">
        <v>-22.37</v>
      </c>
      <c r="I57">
        <v>28.12</v>
      </c>
      <c r="J57">
        <v>0.92200000000000004</v>
      </c>
      <c r="K57" s="190">
        <f>INDEX(Bonds!$A$1:$I$1387,MATCH(Sov!A57,Bonds!$A$1:$A$1387,0),4)</f>
        <v>0.13139999999999999</v>
      </c>
      <c r="L57" s="110">
        <f t="shared" si="20"/>
        <v>44463</v>
      </c>
      <c r="M57" s="195">
        <f t="shared" si="21"/>
        <v>1.3249437104616013E-2</v>
      </c>
      <c r="N57" s="187">
        <f t="shared" si="22"/>
        <v>-9.74E-2</v>
      </c>
      <c r="O57" s="187">
        <f t="shared" si="23"/>
        <v>-3.3599999999999998E-2</v>
      </c>
      <c r="P57" s="187">
        <f t="shared" si="24"/>
        <v>-2.3900000000000001E-2</v>
      </c>
      <c r="Q57" s="187">
        <f t="shared" si="25"/>
        <v>-0.34179999999999999</v>
      </c>
      <c r="R57" s="187">
        <f t="shared" si="26"/>
        <v>0.6603</v>
      </c>
      <c r="S57" s="187">
        <f t="shared" si="27"/>
        <v>-0.22370000000000001</v>
      </c>
      <c r="T57" s="187">
        <f t="shared" si="28"/>
        <v>0.28120000000000001</v>
      </c>
      <c r="U57" s="187">
        <f t="shared" si="29"/>
        <v>9.2200000000000008E-3</v>
      </c>
    </row>
    <row r="58" spans="1:21" x14ac:dyDescent="0.35">
      <c r="A58" s="193">
        <v>44462</v>
      </c>
      <c r="B58">
        <v>9.2970116549924098E-2</v>
      </c>
      <c r="C58">
        <v>-10.46</v>
      </c>
      <c r="D58">
        <v>-3.87</v>
      </c>
      <c r="E58">
        <v>-3.6</v>
      </c>
      <c r="F58">
        <v>-34.799999999999997</v>
      </c>
      <c r="G58">
        <v>62.8</v>
      </c>
      <c r="H58">
        <v>-23.02</v>
      </c>
      <c r="I58">
        <v>27.57</v>
      </c>
      <c r="J58">
        <v>0.90900000000000003</v>
      </c>
      <c r="K58" s="190">
        <f>INDEX(Bonds!$A$1:$I$1387,MATCH(Sov!A58,Bonds!$A$1:$A$1387,0),4)</f>
        <v>0.1</v>
      </c>
      <c r="L58" s="110">
        <f t="shared" si="20"/>
        <v>44462</v>
      </c>
      <c r="M58" s="195">
        <f t="shared" si="21"/>
        <v>-7.0298834500759078E-3</v>
      </c>
      <c r="N58" s="187">
        <f t="shared" si="22"/>
        <v>-0.10460000000000001</v>
      </c>
      <c r="O58" s="187">
        <f t="shared" si="23"/>
        <v>-3.8699999999999998E-2</v>
      </c>
      <c r="P58" s="187">
        <f t="shared" si="24"/>
        <v>-3.6000000000000004E-2</v>
      </c>
      <c r="Q58" s="187">
        <f t="shared" si="25"/>
        <v>-0.34799999999999998</v>
      </c>
      <c r="R58" s="187">
        <f t="shared" si="26"/>
        <v>0.628</v>
      </c>
      <c r="S58" s="187">
        <f t="shared" si="27"/>
        <v>-0.23019999999999999</v>
      </c>
      <c r="T58" s="187">
        <f t="shared" si="28"/>
        <v>0.2757</v>
      </c>
      <c r="U58" s="187">
        <f t="shared" si="29"/>
        <v>9.0900000000000009E-3</v>
      </c>
    </row>
    <row r="59" spans="1:21" x14ac:dyDescent="0.35">
      <c r="A59" s="193">
        <v>44461</v>
      </c>
      <c r="B59">
        <v>4.9307249012371303E-2</v>
      </c>
      <c r="C59">
        <v>-10.76</v>
      </c>
      <c r="D59">
        <v>-6.15</v>
      </c>
      <c r="E59">
        <v>-4.08</v>
      </c>
      <c r="F59">
        <v>-35.92</v>
      </c>
      <c r="G59">
        <v>63.17</v>
      </c>
      <c r="H59">
        <v>-23.53</v>
      </c>
      <c r="I59">
        <v>27.01</v>
      </c>
      <c r="J59">
        <v>0.8</v>
      </c>
      <c r="K59" s="190">
        <f>INDEX(Bonds!$A$1:$I$1387,MATCH(Sov!A59,Bonds!$A$1:$A$1387,0),4)</f>
        <v>3.6999999999999998E-2</v>
      </c>
      <c r="L59" s="110">
        <f t="shared" si="20"/>
        <v>44461</v>
      </c>
      <c r="M59" s="195">
        <f t="shared" si="21"/>
        <v>1.2307249012371305E-2</v>
      </c>
      <c r="N59" s="187">
        <f t="shared" si="22"/>
        <v>-0.1076</v>
      </c>
      <c r="O59" s="187">
        <f t="shared" si="23"/>
        <v>-6.1500000000000006E-2</v>
      </c>
      <c r="P59" s="187">
        <f t="shared" si="24"/>
        <v>-4.0800000000000003E-2</v>
      </c>
      <c r="Q59" s="187">
        <f t="shared" si="25"/>
        <v>-0.35920000000000002</v>
      </c>
      <c r="R59" s="187">
        <f t="shared" si="26"/>
        <v>0.63170000000000004</v>
      </c>
      <c r="S59" s="187">
        <f t="shared" si="27"/>
        <v>-0.23530000000000001</v>
      </c>
      <c r="T59" s="187">
        <f t="shared" si="28"/>
        <v>0.27010000000000001</v>
      </c>
      <c r="U59" s="187">
        <f t="shared" si="29"/>
        <v>8.0000000000000002E-3</v>
      </c>
    </row>
    <row r="60" spans="1:21" x14ac:dyDescent="0.35">
      <c r="A60" s="193">
        <v>44460</v>
      </c>
      <c r="B60">
        <v>3.6827640415089999E-2</v>
      </c>
      <c r="C60">
        <v>-10.72</v>
      </c>
      <c r="D60">
        <v>-6.17</v>
      </c>
      <c r="E60">
        <v>-4.25</v>
      </c>
      <c r="F60">
        <v>-36.630000000000003</v>
      </c>
      <c r="G60">
        <v>66.53</v>
      </c>
      <c r="H60">
        <v>-24.03</v>
      </c>
      <c r="I60">
        <v>27.85</v>
      </c>
      <c r="J60">
        <v>0.80800000000000005</v>
      </c>
      <c r="K60" s="190">
        <f>INDEX(Bonds!$A$1:$I$1387,MATCH(Sov!A60,Bonds!$A$1:$A$1387,0),4)</f>
        <v>5.1999999999999998E-2</v>
      </c>
      <c r="L60" s="110">
        <f t="shared" si="20"/>
        <v>44460</v>
      </c>
      <c r="M60" s="195">
        <f t="shared" si="21"/>
        <v>-1.5172359584909999E-2</v>
      </c>
      <c r="N60" s="187">
        <f t="shared" si="22"/>
        <v>-0.1072</v>
      </c>
      <c r="O60" s="187">
        <f t="shared" si="23"/>
        <v>-6.1699999999999998E-2</v>
      </c>
      <c r="P60" s="187">
        <f t="shared" si="24"/>
        <v>-4.2500000000000003E-2</v>
      </c>
      <c r="Q60" s="187">
        <f t="shared" si="25"/>
        <v>-0.36630000000000001</v>
      </c>
      <c r="R60" s="187">
        <f t="shared" si="26"/>
        <v>0.6653</v>
      </c>
      <c r="S60" s="187">
        <f t="shared" si="27"/>
        <v>-0.24030000000000001</v>
      </c>
      <c r="T60" s="187">
        <f t="shared" si="28"/>
        <v>0.27850000000000003</v>
      </c>
      <c r="U60" s="187">
        <f t="shared" si="29"/>
        <v>8.0800000000000004E-3</v>
      </c>
    </row>
    <row r="61" spans="1:21" x14ac:dyDescent="0.35">
      <c r="A61" s="193">
        <v>44459</v>
      </c>
      <c r="B61">
        <v>5.6194014841391297E-2</v>
      </c>
      <c r="C61">
        <v>-10.62</v>
      </c>
      <c r="D61">
        <v>-6.45</v>
      </c>
      <c r="E61">
        <v>-4.25</v>
      </c>
      <c r="F61">
        <v>-36.82</v>
      </c>
      <c r="G61">
        <v>66.88</v>
      </c>
      <c r="H61">
        <v>-23.61</v>
      </c>
      <c r="I61">
        <v>27.76</v>
      </c>
      <c r="J61">
        <v>0.79700000000000004</v>
      </c>
      <c r="K61" s="190">
        <f>INDEX(Bonds!$A$1:$I$1387,MATCH(Sov!A61,Bonds!$A$1:$A$1387,0),4)</f>
        <v>5.1999999999999998E-2</v>
      </c>
      <c r="L61" s="110">
        <f t="shared" si="20"/>
        <v>44459</v>
      </c>
      <c r="M61" s="195">
        <f t="shared" si="21"/>
        <v>4.1940148413912998E-3</v>
      </c>
      <c r="N61" s="187">
        <f t="shared" si="22"/>
        <v>-0.10619999999999999</v>
      </c>
      <c r="O61" s="187">
        <f t="shared" si="23"/>
        <v>-6.4500000000000002E-2</v>
      </c>
      <c r="P61" s="187">
        <f t="shared" si="24"/>
        <v>-4.2500000000000003E-2</v>
      </c>
      <c r="Q61" s="187">
        <f t="shared" si="25"/>
        <v>-0.36820000000000003</v>
      </c>
      <c r="R61" s="187">
        <f t="shared" si="26"/>
        <v>0.66879999999999995</v>
      </c>
      <c r="S61" s="187">
        <f t="shared" si="27"/>
        <v>-0.2361</v>
      </c>
      <c r="T61" s="187">
        <f t="shared" si="28"/>
        <v>0.27760000000000001</v>
      </c>
      <c r="U61" s="187">
        <f t="shared" si="29"/>
        <v>7.9699999999999997E-3</v>
      </c>
    </row>
    <row r="62" spans="1:21" x14ac:dyDescent="0.35">
      <c r="A62" s="193">
        <v>44456</v>
      </c>
      <c r="B62">
        <v>9.8157087535311896E-2</v>
      </c>
      <c r="C62">
        <v>-10.220000000000001</v>
      </c>
      <c r="D62">
        <v>-6.39</v>
      </c>
      <c r="E62">
        <v>-4.51</v>
      </c>
      <c r="F62">
        <v>-35.47</v>
      </c>
      <c r="G62">
        <v>64.709999999999994</v>
      </c>
      <c r="H62">
        <v>-23.59</v>
      </c>
      <c r="I62">
        <v>27.04</v>
      </c>
      <c r="J62">
        <v>0.84799999999999998</v>
      </c>
      <c r="K62" s="190">
        <f>INDEX(Bonds!$A$1:$I$1387,MATCH(Sov!A62,Bonds!$A$1:$A$1387,0),4)</f>
        <v>8.2000000000000003E-2</v>
      </c>
      <c r="L62" s="110">
        <f t="shared" si="20"/>
        <v>44456</v>
      </c>
      <c r="M62" s="195">
        <f t="shared" si="21"/>
        <v>1.6157087535311893E-2</v>
      </c>
      <c r="N62" s="187">
        <f t="shared" si="22"/>
        <v>-0.10220000000000001</v>
      </c>
      <c r="O62" s="187">
        <f t="shared" si="23"/>
        <v>-6.3899999999999998E-2</v>
      </c>
      <c r="P62" s="187">
        <f t="shared" si="24"/>
        <v>-4.5100000000000001E-2</v>
      </c>
      <c r="Q62" s="187">
        <f t="shared" si="25"/>
        <v>-0.35470000000000002</v>
      </c>
      <c r="R62" s="187">
        <f t="shared" si="26"/>
        <v>0.6470999999999999</v>
      </c>
      <c r="S62" s="187">
        <f t="shared" si="27"/>
        <v>-0.2359</v>
      </c>
      <c r="T62" s="187">
        <f t="shared" si="28"/>
        <v>0.27039999999999997</v>
      </c>
      <c r="U62" s="187">
        <f t="shared" si="29"/>
        <v>8.4799999999999997E-3</v>
      </c>
    </row>
    <row r="63" spans="1:21" x14ac:dyDescent="0.35">
      <c r="A63" s="193">
        <v>44455</v>
      </c>
      <c r="B63">
        <v>0.115455399182208</v>
      </c>
      <c r="C63">
        <v>-10.55</v>
      </c>
      <c r="D63">
        <v>-5.44</v>
      </c>
      <c r="E63">
        <v>-2.4500000000000002</v>
      </c>
      <c r="F63">
        <v>-35.44</v>
      </c>
      <c r="G63">
        <v>66.19</v>
      </c>
      <c r="H63">
        <v>-22.06</v>
      </c>
      <c r="I63">
        <v>29.72</v>
      </c>
      <c r="J63">
        <v>0.81899999999999995</v>
      </c>
      <c r="K63" s="190">
        <f>INDEX(Bonds!$A$1:$I$1387,MATCH(Sov!A63,Bonds!$A$1:$A$1387,0),4)</f>
        <v>7.3999999999999996E-2</v>
      </c>
      <c r="L63" s="110">
        <f t="shared" si="20"/>
        <v>44455</v>
      </c>
      <c r="M63" s="195">
        <f t="shared" si="21"/>
        <v>4.1455399182208003E-2</v>
      </c>
      <c r="N63" s="187">
        <f t="shared" si="22"/>
        <v>-0.10550000000000001</v>
      </c>
      <c r="O63" s="187">
        <f t="shared" si="23"/>
        <v>-5.4400000000000004E-2</v>
      </c>
      <c r="P63" s="187">
        <f t="shared" si="24"/>
        <v>-2.4500000000000001E-2</v>
      </c>
      <c r="Q63" s="187">
        <f t="shared" si="25"/>
        <v>-0.35439999999999999</v>
      </c>
      <c r="R63" s="187">
        <f t="shared" si="26"/>
        <v>0.66189999999999993</v>
      </c>
      <c r="S63" s="187">
        <f t="shared" si="27"/>
        <v>-0.22059999999999999</v>
      </c>
      <c r="T63" s="187">
        <f t="shared" si="28"/>
        <v>0.29719999999999996</v>
      </c>
      <c r="U63" s="187">
        <f t="shared" si="29"/>
        <v>8.1899999999999994E-3</v>
      </c>
    </row>
    <row r="64" spans="1:21" x14ac:dyDescent="0.35">
      <c r="A64" s="193">
        <v>44454</v>
      </c>
      <c r="B64">
        <v>7.1265576633410696E-2</v>
      </c>
      <c r="C64">
        <v>-9.6</v>
      </c>
      <c r="D64">
        <v>-4.5199999999999996</v>
      </c>
      <c r="E64">
        <v>-3.19</v>
      </c>
      <c r="F64">
        <v>-34.71</v>
      </c>
      <c r="G64">
        <v>66.790000000000006</v>
      </c>
      <c r="H64">
        <v>-22.69</v>
      </c>
      <c r="I64">
        <v>29.54</v>
      </c>
      <c r="J64">
        <v>0.77900000000000003</v>
      </c>
      <c r="K64" s="190">
        <f>INDEX(Bonds!$A$1:$I$1387,MATCH(Sov!A64,Bonds!$A$1:$A$1387,0),4)</f>
        <v>4.1000000000000002E-2</v>
      </c>
      <c r="L64" s="110">
        <f t="shared" si="20"/>
        <v>44454</v>
      </c>
      <c r="M64" s="195">
        <f t="shared" si="21"/>
        <v>3.0265576633410694E-2</v>
      </c>
      <c r="N64" s="187">
        <f t="shared" si="22"/>
        <v>-9.6000000000000002E-2</v>
      </c>
      <c r="O64" s="187">
        <f t="shared" si="23"/>
        <v>-4.5199999999999997E-2</v>
      </c>
      <c r="P64" s="187">
        <f t="shared" si="24"/>
        <v>-3.1899999999999998E-2</v>
      </c>
      <c r="Q64" s="187">
        <f t="shared" si="25"/>
        <v>-0.34710000000000002</v>
      </c>
      <c r="R64" s="187">
        <f t="shared" si="26"/>
        <v>0.66790000000000005</v>
      </c>
      <c r="S64" s="187">
        <f t="shared" si="27"/>
        <v>-0.22690000000000002</v>
      </c>
      <c r="T64" s="187">
        <f t="shared" si="28"/>
        <v>0.2954</v>
      </c>
      <c r="U64" s="187">
        <f t="shared" si="29"/>
        <v>7.79E-3</v>
      </c>
    </row>
    <row r="65" spans="1:21" x14ac:dyDescent="0.35">
      <c r="A65" s="193">
        <v>44453</v>
      </c>
      <c r="B65">
        <v>4.2580570547323601E-2</v>
      </c>
      <c r="C65">
        <v>-9.5299999999999994</v>
      </c>
      <c r="D65">
        <v>-5.07</v>
      </c>
      <c r="E65">
        <v>-3.66</v>
      </c>
      <c r="F65">
        <v>-34.96</v>
      </c>
      <c r="G65">
        <v>64.12</v>
      </c>
      <c r="H65">
        <v>-21.8</v>
      </c>
      <c r="I65">
        <v>29.62</v>
      </c>
      <c r="J65">
        <v>0.73899999999999999</v>
      </c>
      <c r="K65" s="190">
        <f>INDEX(Bonds!$A$1:$I$1387,MATCH(Sov!A65,Bonds!$A$1:$A$1387,0),4)</f>
        <v>0.01</v>
      </c>
      <c r="L65" s="110">
        <f t="shared" si="20"/>
        <v>44453</v>
      </c>
      <c r="M65" s="195">
        <f t="shared" si="21"/>
        <v>3.2580570547323599E-2</v>
      </c>
      <c r="N65" s="187">
        <f t="shared" si="22"/>
        <v>-9.5299999999999996E-2</v>
      </c>
      <c r="O65" s="187">
        <f t="shared" si="23"/>
        <v>-5.0700000000000002E-2</v>
      </c>
      <c r="P65" s="187">
        <f t="shared" si="24"/>
        <v>-3.6600000000000001E-2</v>
      </c>
      <c r="Q65" s="187">
        <f t="shared" si="25"/>
        <v>-0.34960000000000002</v>
      </c>
      <c r="R65" s="187">
        <f t="shared" si="26"/>
        <v>0.64119999999999999</v>
      </c>
      <c r="S65" s="187">
        <f t="shared" si="27"/>
        <v>-0.218</v>
      </c>
      <c r="T65" s="187">
        <f t="shared" si="28"/>
        <v>0.29620000000000002</v>
      </c>
      <c r="U65" s="187">
        <f t="shared" si="29"/>
        <v>7.3899999999999999E-3</v>
      </c>
    </row>
    <row r="66" spans="1:21" x14ac:dyDescent="0.35">
      <c r="A66" s="193">
        <v>44452</v>
      </c>
      <c r="B66">
        <v>5.1899418372259198E-2</v>
      </c>
      <c r="C66">
        <v>-9.84</v>
      </c>
      <c r="D66">
        <v>-5.12</v>
      </c>
      <c r="E66">
        <v>-3.78</v>
      </c>
      <c r="F66">
        <v>-35.299999999999997</v>
      </c>
      <c r="G66">
        <v>66.819999999999993</v>
      </c>
      <c r="H66">
        <v>-23.12</v>
      </c>
      <c r="I66">
        <v>30.35</v>
      </c>
      <c r="J66">
        <v>0.748</v>
      </c>
      <c r="K66" s="190">
        <f>INDEX(Bonds!$A$1:$I$1387,MATCH(Sov!A66,Bonds!$A$1:$A$1387,0),4)</f>
        <v>0.03</v>
      </c>
      <c r="L66" s="110">
        <f t="shared" si="20"/>
        <v>44452</v>
      </c>
      <c r="M66" s="195">
        <f t="shared" si="21"/>
        <v>2.18994183722592E-2</v>
      </c>
      <c r="N66" s="187">
        <f t="shared" si="22"/>
        <v>-9.8400000000000001E-2</v>
      </c>
      <c r="O66" s="187">
        <f t="shared" si="23"/>
        <v>-5.1200000000000002E-2</v>
      </c>
      <c r="P66" s="187">
        <f t="shared" si="24"/>
        <v>-3.78E-2</v>
      </c>
      <c r="Q66" s="187">
        <f t="shared" si="25"/>
        <v>-0.35299999999999998</v>
      </c>
      <c r="R66" s="187">
        <f t="shared" si="26"/>
        <v>0.66819999999999991</v>
      </c>
      <c r="S66" s="187">
        <f t="shared" si="27"/>
        <v>-0.23120000000000002</v>
      </c>
      <c r="T66" s="187">
        <f t="shared" si="28"/>
        <v>0.30349999999999999</v>
      </c>
      <c r="U66" s="187">
        <f t="shared" si="29"/>
        <v>7.4799999999999997E-3</v>
      </c>
    </row>
    <row r="67" spans="1:21" x14ac:dyDescent="0.35">
      <c r="A67" s="193">
        <v>44449</v>
      </c>
      <c r="B67">
        <v>3.9079213536883803E-2</v>
      </c>
      <c r="C67">
        <v>-9.9</v>
      </c>
      <c r="D67">
        <v>-4.83</v>
      </c>
      <c r="E67">
        <v>-3.24</v>
      </c>
      <c r="F67">
        <v>-33.74</v>
      </c>
      <c r="G67">
        <v>70.180000000000007</v>
      </c>
      <c r="H67">
        <v>-23.01</v>
      </c>
      <c r="I67">
        <v>30.78</v>
      </c>
      <c r="J67">
        <v>0.75900000000000001</v>
      </c>
      <c r="K67" s="190">
        <f>INDEX(Bonds!$A$1:$I$1387,MATCH(Sov!A67,Bonds!$A$1:$A$1387,0),4)</f>
        <v>2.7E-2</v>
      </c>
      <c r="L67" s="110">
        <f t="shared" si="20"/>
        <v>44449</v>
      </c>
      <c r="M67" s="195">
        <f t="shared" si="21"/>
        <v>1.2079213536883803E-2</v>
      </c>
      <c r="N67" s="187">
        <f t="shared" si="22"/>
        <v>-9.9000000000000005E-2</v>
      </c>
      <c r="O67" s="187">
        <f t="shared" si="23"/>
        <v>-4.8300000000000003E-2</v>
      </c>
      <c r="P67" s="187">
        <f t="shared" si="24"/>
        <v>-3.2400000000000005E-2</v>
      </c>
      <c r="Q67" s="187">
        <f t="shared" si="25"/>
        <v>-0.33740000000000003</v>
      </c>
      <c r="R67" s="187">
        <f t="shared" si="26"/>
        <v>0.70180000000000009</v>
      </c>
      <c r="S67" s="187">
        <f t="shared" si="27"/>
        <v>-0.23010000000000003</v>
      </c>
      <c r="T67" s="187">
        <f t="shared" si="28"/>
        <v>0.30780000000000002</v>
      </c>
      <c r="U67" s="187">
        <f t="shared" si="29"/>
        <v>7.5900000000000004E-3</v>
      </c>
    </row>
    <row r="68" spans="1:21" x14ac:dyDescent="0.35">
      <c r="A68" s="193">
        <v>44448</v>
      </c>
      <c r="B68">
        <v>3.5041737074874499E-2</v>
      </c>
      <c r="C68">
        <v>-10.97</v>
      </c>
      <c r="D68">
        <v>-5.43</v>
      </c>
      <c r="E68">
        <v>-3.93</v>
      </c>
      <c r="F68">
        <v>-35.54</v>
      </c>
      <c r="G68">
        <v>68.28</v>
      </c>
      <c r="H68">
        <v>-22.88</v>
      </c>
      <c r="I68">
        <v>30.71</v>
      </c>
      <c r="J68">
        <v>0.73799999999999999</v>
      </c>
      <c r="K68" s="190">
        <f>INDEX(Bonds!$A$1:$I$1387,MATCH(Sov!A68,Bonds!$A$1:$A$1387,0),4)</f>
        <v>-3.5000000000000001E-3</v>
      </c>
      <c r="L68" s="110">
        <f t="shared" si="20"/>
        <v>44448</v>
      </c>
      <c r="M68" s="195">
        <f t="shared" si="21"/>
        <v>3.8541737074874502E-2</v>
      </c>
      <c r="N68" s="187">
        <f t="shared" si="22"/>
        <v>-0.10970000000000001</v>
      </c>
      <c r="O68" s="187">
        <f t="shared" si="23"/>
        <v>-5.4299999999999994E-2</v>
      </c>
      <c r="P68" s="187">
        <f t="shared" si="24"/>
        <v>-3.9300000000000002E-2</v>
      </c>
      <c r="Q68" s="187">
        <f t="shared" si="25"/>
        <v>-0.35539999999999999</v>
      </c>
      <c r="R68" s="187">
        <f t="shared" si="26"/>
        <v>0.68279999999999996</v>
      </c>
      <c r="S68" s="187">
        <f t="shared" si="27"/>
        <v>-0.2288</v>
      </c>
      <c r="T68" s="187">
        <f t="shared" si="28"/>
        <v>0.30709999999999998</v>
      </c>
      <c r="U68" s="187">
        <f t="shared" si="29"/>
        <v>7.3800000000000003E-3</v>
      </c>
    </row>
    <row r="69" spans="1:21" x14ac:dyDescent="0.35">
      <c r="A69" s="193">
        <v>44447</v>
      </c>
      <c r="B69">
        <v>9.6753891012948803E-2</v>
      </c>
      <c r="C69">
        <v>-8.09</v>
      </c>
      <c r="D69">
        <v>-4.1100000000000003</v>
      </c>
      <c r="E69">
        <v>-1.93</v>
      </c>
      <c r="F69">
        <v>-34.94</v>
      </c>
      <c r="G69">
        <v>73.19</v>
      </c>
      <c r="H69">
        <v>-21.32</v>
      </c>
      <c r="I69">
        <v>33.86</v>
      </c>
      <c r="J69">
        <v>0.745</v>
      </c>
      <c r="K69" s="190">
        <f>INDEX(Bonds!$A$1:$I$1387,MATCH(Sov!A69,Bonds!$A$1:$A$1387,0),4)</f>
        <v>2.3E-2</v>
      </c>
      <c r="L69" s="110">
        <f t="shared" si="20"/>
        <v>44447</v>
      </c>
      <c r="M69" s="195">
        <f t="shared" si="21"/>
        <v>7.3753891012948797E-2</v>
      </c>
      <c r="N69" s="187">
        <f t="shared" si="22"/>
        <v>-8.09E-2</v>
      </c>
      <c r="O69" s="187">
        <f t="shared" si="23"/>
        <v>-4.1100000000000005E-2</v>
      </c>
      <c r="P69" s="187">
        <f t="shared" si="24"/>
        <v>-1.9299999999999998E-2</v>
      </c>
      <c r="Q69" s="187">
        <f t="shared" si="25"/>
        <v>-0.34939999999999999</v>
      </c>
      <c r="R69" s="187">
        <f t="shared" si="26"/>
        <v>0.7319</v>
      </c>
      <c r="S69" s="187">
        <f t="shared" si="27"/>
        <v>-0.2132</v>
      </c>
      <c r="T69" s="187">
        <f t="shared" si="28"/>
        <v>0.33860000000000001</v>
      </c>
      <c r="U69" s="187">
        <f t="shared" si="29"/>
        <v>7.45E-3</v>
      </c>
    </row>
    <row r="70" spans="1:21" x14ac:dyDescent="0.35">
      <c r="A70" s="193">
        <v>44446</v>
      </c>
      <c r="B70">
        <v>0.109923206752219</v>
      </c>
      <c r="C70">
        <v>-7.39</v>
      </c>
      <c r="D70">
        <v>-3.45</v>
      </c>
      <c r="E70">
        <v>-1.3</v>
      </c>
      <c r="F70">
        <v>-34.64</v>
      </c>
      <c r="G70">
        <v>73.569999999999993</v>
      </c>
      <c r="H70">
        <v>-21.98</v>
      </c>
      <c r="I70">
        <v>34.090000000000003</v>
      </c>
      <c r="J70">
        <v>0.74</v>
      </c>
      <c r="K70" s="190">
        <f>INDEX(Bonds!$A$1:$I$1387,MATCH(Sov!A70,Bonds!$A$1:$A$1387,0),4)</f>
        <v>3.2000000000000001E-2</v>
      </c>
      <c r="L70" s="110">
        <f t="shared" si="20"/>
        <v>44446</v>
      </c>
      <c r="M70" s="195">
        <f t="shared" si="21"/>
        <v>7.7923206752219004E-2</v>
      </c>
      <c r="N70" s="187">
        <f t="shared" si="22"/>
        <v>-7.3899999999999993E-2</v>
      </c>
      <c r="O70" s="187">
        <f t="shared" si="23"/>
        <v>-3.4500000000000003E-2</v>
      </c>
      <c r="P70" s="187">
        <f t="shared" si="24"/>
        <v>-1.3000000000000001E-2</v>
      </c>
      <c r="Q70" s="187">
        <f t="shared" si="25"/>
        <v>-0.34639999999999999</v>
      </c>
      <c r="R70" s="187">
        <f t="shared" si="26"/>
        <v>0.73569999999999991</v>
      </c>
      <c r="S70" s="187">
        <f t="shared" si="27"/>
        <v>-0.2198</v>
      </c>
      <c r="T70" s="187">
        <f t="shared" si="28"/>
        <v>0.34090000000000004</v>
      </c>
      <c r="U70" s="187">
        <f t="shared" si="29"/>
        <v>7.4000000000000003E-3</v>
      </c>
    </row>
    <row r="71" spans="1:21" x14ac:dyDescent="0.35">
      <c r="A71" s="193">
        <v>44445</v>
      </c>
      <c r="B71">
        <v>5.4764587153232701E-2</v>
      </c>
      <c r="C71">
        <v>-8.18</v>
      </c>
      <c r="D71">
        <v>-3.63</v>
      </c>
      <c r="E71">
        <v>-1.6</v>
      </c>
      <c r="F71">
        <v>-35.619999999999997</v>
      </c>
      <c r="G71">
        <v>70.510000000000005</v>
      </c>
      <c r="H71">
        <v>-22.09</v>
      </c>
      <c r="I71">
        <v>33.89</v>
      </c>
      <c r="J71">
        <v>0.69599999999999995</v>
      </c>
      <c r="K71" s="190">
        <f>INDEX(Bonds!$A$1:$I$1387,MATCH(Sov!A71,Bonds!$A$1:$A$1387,0),4)</f>
        <v>-5.4000000000000003E-3</v>
      </c>
      <c r="L71" s="110">
        <f t="shared" si="20"/>
        <v>44445</v>
      </c>
      <c r="M71" s="195">
        <f t="shared" si="21"/>
        <v>6.0164587153232703E-2</v>
      </c>
      <c r="N71" s="187">
        <f t="shared" si="22"/>
        <v>-8.1799999999999998E-2</v>
      </c>
      <c r="O71" s="187">
        <f t="shared" si="23"/>
        <v>-3.6299999999999999E-2</v>
      </c>
      <c r="P71" s="187">
        <f t="shared" si="24"/>
        <v>-1.6E-2</v>
      </c>
      <c r="Q71" s="187">
        <f t="shared" si="25"/>
        <v>-0.35619999999999996</v>
      </c>
      <c r="R71" s="187">
        <f t="shared" si="26"/>
        <v>0.70510000000000006</v>
      </c>
      <c r="S71" s="187">
        <f t="shared" si="27"/>
        <v>-0.22089999999999999</v>
      </c>
      <c r="T71" s="187">
        <f t="shared" si="28"/>
        <v>0.33889999999999998</v>
      </c>
      <c r="U71" s="187">
        <f t="shared" si="29"/>
        <v>6.9599999999999992E-3</v>
      </c>
    </row>
    <row r="72" spans="1:21" x14ac:dyDescent="0.35">
      <c r="A72" s="193">
        <v>44442</v>
      </c>
      <c r="B72">
        <v>5.4957689975199099E-2</v>
      </c>
      <c r="C72">
        <v>-9.15</v>
      </c>
      <c r="D72">
        <v>-4.41</v>
      </c>
      <c r="E72">
        <v>-1.88</v>
      </c>
      <c r="F72">
        <v>-35.299999999999997</v>
      </c>
      <c r="G72">
        <v>72.41</v>
      </c>
      <c r="H72">
        <v>-22.88</v>
      </c>
      <c r="I72">
        <v>34.78</v>
      </c>
      <c r="J72">
        <v>0.71199999999999997</v>
      </c>
      <c r="K72" s="190">
        <f>INDEX(Bonds!$A$1:$I$1387,MATCH(Sov!A72,Bonds!$A$1:$A$1387,0),4)</f>
        <v>-1.7999999999999999E-2</v>
      </c>
      <c r="L72" s="110">
        <f t="shared" ref="L72:L90" si="30">A72</f>
        <v>44442</v>
      </c>
      <c r="M72" s="195">
        <f t="shared" ref="M72:M89" si="31">B72-$K72</f>
        <v>7.2957689975199094E-2</v>
      </c>
      <c r="N72" s="187">
        <f t="shared" ref="N72:N90" si="32">C72/100</f>
        <v>-9.1499999999999998E-2</v>
      </c>
      <c r="O72" s="187">
        <f t="shared" ref="O72:O90" si="33">D72/100</f>
        <v>-4.41E-2</v>
      </c>
      <c r="P72" s="187">
        <f t="shared" ref="P72:P90" si="34">E72/100</f>
        <v>-1.8799999999999997E-2</v>
      </c>
      <c r="Q72" s="187">
        <f t="shared" ref="Q72:Q90" si="35">F72/100</f>
        <v>-0.35299999999999998</v>
      </c>
      <c r="R72" s="187">
        <f t="shared" ref="R72:R90" si="36">G72/100</f>
        <v>0.72409999999999997</v>
      </c>
      <c r="S72" s="187">
        <f t="shared" ref="S72:S90" si="37">H72/100</f>
        <v>-0.2288</v>
      </c>
      <c r="T72" s="187">
        <f t="shared" ref="T72:T90" si="38">I72/100</f>
        <v>0.3478</v>
      </c>
      <c r="U72" s="187">
        <f t="shared" ref="U72:U90" si="39">J72/100</f>
        <v>7.1199999999999996E-3</v>
      </c>
    </row>
    <row r="73" spans="1:21" x14ac:dyDescent="0.35">
      <c r="A73" s="193">
        <v>44441</v>
      </c>
      <c r="B73">
        <v>2.4579257072407001E-2</v>
      </c>
      <c r="C73">
        <v>-9.33</v>
      </c>
      <c r="D73">
        <v>-4.78</v>
      </c>
      <c r="E73">
        <v>-2.5499999999999998</v>
      </c>
      <c r="F73">
        <v>-35.909999999999997</v>
      </c>
      <c r="G73">
        <v>69.78</v>
      </c>
      <c r="H73">
        <v>-23.52</v>
      </c>
      <c r="I73">
        <v>33.5</v>
      </c>
      <c r="J73">
        <v>0.68200000000000005</v>
      </c>
      <c r="K73" s="190">
        <f>INDEX(Bonds!$A$1:$I$1387,MATCH(Sov!A73,Bonds!$A$1:$A$1387,0),4)</f>
        <v>-0.02</v>
      </c>
      <c r="L73" s="110">
        <f t="shared" si="30"/>
        <v>44441</v>
      </c>
      <c r="M73" s="195">
        <f t="shared" si="31"/>
        <v>4.4579257072407001E-2</v>
      </c>
      <c r="N73" s="187">
        <f t="shared" si="32"/>
        <v>-9.3299999999999994E-2</v>
      </c>
      <c r="O73" s="187">
        <f t="shared" si="33"/>
        <v>-4.7800000000000002E-2</v>
      </c>
      <c r="P73" s="187">
        <f t="shared" si="34"/>
        <v>-2.5499999999999998E-2</v>
      </c>
      <c r="Q73" s="187">
        <f t="shared" si="35"/>
        <v>-0.35909999999999997</v>
      </c>
      <c r="R73" s="187">
        <f t="shared" si="36"/>
        <v>0.69779999999999998</v>
      </c>
      <c r="S73" s="187">
        <f t="shared" si="37"/>
        <v>-0.23519999999999999</v>
      </c>
      <c r="T73" s="187">
        <f t="shared" si="38"/>
        <v>0.33500000000000002</v>
      </c>
      <c r="U73" s="187">
        <f t="shared" si="39"/>
        <v>6.8200000000000005E-3</v>
      </c>
    </row>
    <row r="74" spans="1:21" x14ac:dyDescent="0.35">
      <c r="A74" s="193">
        <v>44440</v>
      </c>
      <c r="B74">
        <v>3.6516099914131399E-2</v>
      </c>
      <c r="C74">
        <v>-7.62</v>
      </c>
      <c r="D74">
        <v>-2.93</v>
      </c>
      <c r="E74">
        <v>-0.49</v>
      </c>
      <c r="F74">
        <v>-33.4</v>
      </c>
      <c r="G74">
        <v>73.569999999999993</v>
      </c>
      <c r="H74">
        <v>-22.05</v>
      </c>
      <c r="I74">
        <v>35.74</v>
      </c>
      <c r="J74">
        <v>0.69499999999999995</v>
      </c>
      <c r="K74" s="190">
        <f>INDEX(Bonds!$A$1:$I$1387,MATCH(Sov!A74,Bonds!$A$1:$A$1387,0),4)</f>
        <v>-0.02</v>
      </c>
      <c r="L74" s="110">
        <f t="shared" si="30"/>
        <v>44440</v>
      </c>
      <c r="M74" s="195">
        <f t="shared" si="31"/>
        <v>5.6516099914131396E-2</v>
      </c>
      <c r="N74" s="187">
        <f t="shared" si="32"/>
        <v>-7.6200000000000004E-2</v>
      </c>
      <c r="O74" s="187">
        <f t="shared" si="33"/>
        <v>-2.9300000000000003E-2</v>
      </c>
      <c r="P74" s="187">
        <f t="shared" si="34"/>
        <v>-4.8999999999999998E-3</v>
      </c>
      <c r="Q74" s="187">
        <f t="shared" si="35"/>
        <v>-0.33399999999999996</v>
      </c>
      <c r="R74" s="187">
        <f t="shared" si="36"/>
        <v>0.73569999999999991</v>
      </c>
      <c r="S74" s="187">
        <f t="shared" si="37"/>
        <v>-0.2205</v>
      </c>
      <c r="T74" s="187">
        <f t="shared" si="38"/>
        <v>0.3574</v>
      </c>
      <c r="U74" s="187">
        <f t="shared" si="39"/>
        <v>6.9499999999999996E-3</v>
      </c>
    </row>
    <row r="75" spans="1:21" x14ac:dyDescent="0.35">
      <c r="A75" s="193">
        <v>44439</v>
      </c>
      <c r="B75">
        <v>2.2224216036920801E-2</v>
      </c>
      <c r="C75">
        <v>-7.95</v>
      </c>
      <c r="D75">
        <v>-1.98</v>
      </c>
      <c r="E75">
        <v>-0.49</v>
      </c>
      <c r="F75">
        <v>-34.35</v>
      </c>
      <c r="G75">
        <v>74.709999999999994</v>
      </c>
      <c r="H75">
        <v>-21.35</v>
      </c>
      <c r="I75">
        <v>37.229999999999997</v>
      </c>
      <c r="J75">
        <v>0.621</v>
      </c>
      <c r="K75" s="190">
        <f>INDEX(Bonds!$A$1:$I$1387,MATCH(Sov!A75,Bonds!$A$1:$A$1387,0),4)</f>
        <v>-0.03</v>
      </c>
      <c r="L75" s="110">
        <f t="shared" si="30"/>
        <v>44439</v>
      </c>
      <c r="M75" s="195">
        <f t="shared" si="31"/>
        <v>5.2224216036920804E-2</v>
      </c>
      <c r="N75" s="187">
        <f t="shared" si="32"/>
        <v>-7.9500000000000001E-2</v>
      </c>
      <c r="O75" s="187">
        <f t="shared" si="33"/>
        <v>-1.9799999999999998E-2</v>
      </c>
      <c r="P75" s="187">
        <f t="shared" si="34"/>
        <v>-4.8999999999999998E-3</v>
      </c>
      <c r="Q75" s="187">
        <f t="shared" si="35"/>
        <v>-0.34350000000000003</v>
      </c>
      <c r="R75" s="187">
        <f t="shared" si="36"/>
        <v>0.74709999999999999</v>
      </c>
      <c r="S75" s="187">
        <f t="shared" si="37"/>
        <v>-0.21350000000000002</v>
      </c>
      <c r="T75" s="187">
        <f t="shared" si="38"/>
        <v>0.37229999999999996</v>
      </c>
      <c r="U75" s="187">
        <f t="shared" si="39"/>
        <v>6.2100000000000002E-3</v>
      </c>
    </row>
    <row r="76" spans="1:21" x14ac:dyDescent="0.35">
      <c r="A76" s="193">
        <v>44438</v>
      </c>
      <c r="B76">
        <v>-7.2712605402846997E-3</v>
      </c>
      <c r="C76">
        <v>-10.02</v>
      </c>
      <c r="D76">
        <v>-3.47</v>
      </c>
      <c r="E76">
        <v>-2.21</v>
      </c>
      <c r="F76">
        <v>-35.4</v>
      </c>
      <c r="G76">
        <v>69.11</v>
      </c>
      <c r="H76">
        <v>-22.91</v>
      </c>
      <c r="I76">
        <v>34.9</v>
      </c>
      <c r="J76">
        <v>0.57999999999999996</v>
      </c>
      <c r="K76" s="190">
        <f>INDEX(Bonds!$A$1:$I$1387,MATCH(Sov!A76,Bonds!$A$1:$A$1387,0),4)</f>
        <v>-7.0000000000000007E-2</v>
      </c>
      <c r="L76" s="110">
        <f t="shared" si="30"/>
        <v>44438</v>
      </c>
      <c r="M76" s="195">
        <f t="shared" si="31"/>
        <v>6.2728739459715313E-2</v>
      </c>
      <c r="N76" s="187">
        <f t="shared" si="32"/>
        <v>-0.1002</v>
      </c>
      <c r="O76" s="187">
        <f t="shared" si="33"/>
        <v>-3.4700000000000002E-2</v>
      </c>
      <c r="P76" s="187">
        <f t="shared" si="34"/>
        <v>-2.2099999999999998E-2</v>
      </c>
      <c r="Q76" s="187">
        <f t="shared" si="35"/>
        <v>-0.35399999999999998</v>
      </c>
      <c r="R76" s="187">
        <f t="shared" si="36"/>
        <v>0.69110000000000005</v>
      </c>
      <c r="S76" s="187">
        <f t="shared" si="37"/>
        <v>-0.2291</v>
      </c>
      <c r="T76" s="187">
        <f t="shared" si="38"/>
        <v>0.34899999999999998</v>
      </c>
      <c r="U76" s="187">
        <f t="shared" si="39"/>
        <v>5.7999999999999996E-3</v>
      </c>
    </row>
    <row r="77" spans="1:21" x14ac:dyDescent="0.35">
      <c r="A77" s="193">
        <v>44435</v>
      </c>
      <c r="B77">
        <v>1.7880961143837699E-2</v>
      </c>
      <c r="C77">
        <v>-9.32</v>
      </c>
      <c r="D77">
        <v>-1.93</v>
      </c>
      <c r="E77">
        <v>0.13</v>
      </c>
      <c r="F77">
        <v>-35.590000000000003</v>
      </c>
      <c r="G77">
        <v>72.3</v>
      </c>
      <c r="H77">
        <v>-22.09</v>
      </c>
      <c r="I77">
        <v>35.909999999999997</v>
      </c>
      <c r="J77">
        <v>0.57999999999999996</v>
      </c>
      <c r="K77" s="190">
        <f>INDEX(Bonds!$A$1:$I$1387,MATCH(Sov!A77,Bonds!$A$1:$A$1387,0),4)</f>
        <v>-6.2899999999999998E-2</v>
      </c>
      <c r="L77" s="110">
        <f t="shared" si="30"/>
        <v>44435</v>
      </c>
      <c r="M77" s="195">
        <f t="shared" si="31"/>
        <v>8.0780961143837704E-2</v>
      </c>
      <c r="N77" s="187">
        <f t="shared" si="32"/>
        <v>-9.3200000000000005E-2</v>
      </c>
      <c r="O77" s="187">
        <f t="shared" si="33"/>
        <v>-1.9299999999999998E-2</v>
      </c>
      <c r="P77" s="187">
        <f t="shared" si="34"/>
        <v>1.2999999999999999E-3</v>
      </c>
      <c r="Q77" s="187">
        <f t="shared" si="35"/>
        <v>-0.35590000000000005</v>
      </c>
      <c r="R77" s="187">
        <f t="shared" si="36"/>
        <v>0.72299999999999998</v>
      </c>
      <c r="S77" s="187">
        <f t="shared" si="37"/>
        <v>-0.22089999999999999</v>
      </c>
      <c r="T77" s="187">
        <f t="shared" si="38"/>
        <v>0.35909999999999997</v>
      </c>
      <c r="U77" s="187">
        <f t="shared" si="39"/>
        <v>5.7999999999999996E-3</v>
      </c>
    </row>
    <row r="78" spans="1:21" x14ac:dyDescent="0.35">
      <c r="A78" s="193">
        <v>44434</v>
      </c>
      <c r="B78">
        <v>2.0541093648247001E-2</v>
      </c>
      <c r="C78">
        <v>-7.9</v>
      </c>
      <c r="D78">
        <v>-2.0299999999999998</v>
      </c>
      <c r="E78">
        <v>-0.75</v>
      </c>
      <c r="F78">
        <v>-33.78</v>
      </c>
      <c r="G78">
        <v>73.540000000000006</v>
      </c>
      <c r="H78">
        <v>-21.72</v>
      </c>
      <c r="I78">
        <v>37.18</v>
      </c>
      <c r="J78">
        <v>0.60299999999999998</v>
      </c>
      <c r="K78" s="190">
        <f>INDEX(Bonds!$A$1:$I$1387,MATCH(Sov!A78,Bonds!$A$1:$A$1387,0),4)</f>
        <v>-0.05</v>
      </c>
      <c r="L78" s="110">
        <f t="shared" si="30"/>
        <v>44434</v>
      </c>
      <c r="M78" s="195">
        <f t="shared" si="31"/>
        <v>7.0541093648247011E-2</v>
      </c>
      <c r="N78" s="187">
        <f t="shared" si="32"/>
        <v>-7.9000000000000001E-2</v>
      </c>
      <c r="O78" s="187">
        <f t="shared" si="33"/>
        <v>-2.0299999999999999E-2</v>
      </c>
      <c r="P78" s="187">
        <f t="shared" si="34"/>
        <v>-7.4999999999999997E-3</v>
      </c>
      <c r="Q78" s="187">
        <f t="shared" si="35"/>
        <v>-0.33779999999999999</v>
      </c>
      <c r="R78" s="187">
        <f t="shared" si="36"/>
        <v>0.73540000000000005</v>
      </c>
      <c r="S78" s="187">
        <f t="shared" si="37"/>
        <v>-0.21719999999999998</v>
      </c>
      <c r="T78" s="187">
        <f t="shared" si="38"/>
        <v>0.37180000000000002</v>
      </c>
      <c r="U78" s="187">
        <f t="shared" si="39"/>
        <v>6.0299999999999998E-3</v>
      </c>
    </row>
    <row r="79" spans="1:21" x14ac:dyDescent="0.35">
      <c r="A79" s="193">
        <v>44433</v>
      </c>
      <c r="B79">
        <v>-1.50203812052316E-2</v>
      </c>
      <c r="C79">
        <v>-8.34</v>
      </c>
      <c r="D79">
        <v>-3.45</v>
      </c>
      <c r="E79">
        <v>-1.66</v>
      </c>
      <c r="F79">
        <v>-35.07</v>
      </c>
      <c r="G79">
        <v>74.760000000000005</v>
      </c>
      <c r="H79">
        <v>-22.12</v>
      </c>
      <c r="I79">
        <v>36.369999999999997</v>
      </c>
      <c r="J79">
        <v>0.59899999999999998</v>
      </c>
      <c r="K79" s="190">
        <f>INDEX(Bonds!$A$1:$I$1387,MATCH(Sov!A79,Bonds!$A$1:$A$1387,0),4)</f>
        <v>-0.06</v>
      </c>
      <c r="L79" s="110">
        <f t="shared" si="30"/>
        <v>44433</v>
      </c>
      <c r="M79" s="195">
        <f t="shared" si="31"/>
        <v>4.4979618794768396E-2</v>
      </c>
      <c r="N79" s="187">
        <f t="shared" si="32"/>
        <v>-8.3400000000000002E-2</v>
      </c>
      <c r="O79" s="187">
        <f t="shared" si="33"/>
        <v>-3.4500000000000003E-2</v>
      </c>
      <c r="P79" s="187">
        <f t="shared" si="34"/>
        <v>-1.66E-2</v>
      </c>
      <c r="Q79" s="187">
        <f t="shared" si="35"/>
        <v>-0.35070000000000001</v>
      </c>
      <c r="R79" s="187">
        <f t="shared" si="36"/>
        <v>0.74760000000000004</v>
      </c>
      <c r="S79" s="187">
        <f t="shared" si="37"/>
        <v>-0.22120000000000001</v>
      </c>
      <c r="T79" s="187">
        <f t="shared" si="38"/>
        <v>0.36369999999999997</v>
      </c>
      <c r="U79" s="187">
        <f t="shared" si="39"/>
        <v>5.9899999999999997E-3</v>
      </c>
    </row>
    <row r="80" spans="1:21" x14ac:dyDescent="0.35">
      <c r="A80" s="193">
        <v>44432</v>
      </c>
      <c r="B80">
        <v>-5.9780119233601603E-2</v>
      </c>
      <c r="C80">
        <v>-8.64</v>
      </c>
      <c r="D80">
        <v>-2.82</v>
      </c>
      <c r="E80">
        <v>-1.02</v>
      </c>
      <c r="F80">
        <v>-35.89</v>
      </c>
      <c r="G80">
        <v>69.260000000000005</v>
      </c>
      <c r="H80">
        <v>-21.54</v>
      </c>
      <c r="I80">
        <v>36.46</v>
      </c>
      <c r="J80">
        <v>0.53800000000000003</v>
      </c>
      <c r="K80" s="190">
        <f>INDEX(Bonds!$A$1:$I$1387,MATCH(Sov!A80,Bonds!$A$1:$A$1387,0),4)</f>
        <v>-0.1</v>
      </c>
      <c r="L80" s="110">
        <f t="shared" si="30"/>
        <v>44432</v>
      </c>
      <c r="M80" s="195">
        <f t="shared" si="31"/>
        <v>4.0219880766398403E-2</v>
      </c>
      <c r="N80" s="187">
        <f t="shared" si="32"/>
        <v>-8.6400000000000005E-2</v>
      </c>
      <c r="O80" s="187">
        <f t="shared" si="33"/>
        <v>-2.8199999999999999E-2</v>
      </c>
      <c r="P80" s="187">
        <f t="shared" si="34"/>
        <v>-1.0200000000000001E-2</v>
      </c>
      <c r="Q80" s="187">
        <f t="shared" si="35"/>
        <v>-0.3589</v>
      </c>
      <c r="R80" s="187">
        <f t="shared" si="36"/>
        <v>0.6926000000000001</v>
      </c>
      <c r="S80" s="187">
        <f t="shared" si="37"/>
        <v>-0.21539999999999998</v>
      </c>
      <c r="T80" s="187">
        <f t="shared" si="38"/>
        <v>0.36460000000000004</v>
      </c>
      <c r="U80" s="187">
        <f t="shared" si="39"/>
        <v>5.3800000000000002E-3</v>
      </c>
    </row>
    <row r="81" spans="1:21" x14ac:dyDescent="0.35">
      <c r="A81" s="193">
        <v>44431</v>
      </c>
      <c r="B81">
        <v>-6.1237098441172297E-2</v>
      </c>
      <c r="C81">
        <v>-9.52</v>
      </c>
      <c r="D81">
        <v>-4.26</v>
      </c>
      <c r="E81">
        <v>-2.83</v>
      </c>
      <c r="F81">
        <v>-36.08</v>
      </c>
      <c r="G81">
        <v>70.08</v>
      </c>
      <c r="H81">
        <v>-22.9</v>
      </c>
      <c r="I81">
        <v>34.58</v>
      </c>
      <c r="J81">
        <v>0.53600000000000003</v>
      </c>
      <c r="K81" s="190">
        <f>INDEX(Bonds!$A$1:$I$1387,MATCH(Sov!A81,Bonds!$A$1:$A$1387,0),4)</f>
        <v>-0.11650000000000001</v>
      </c>
      <c r="L81" s="110">
        <f t="shared" si="30"/>
        <v>44431</v>
      </c>
      <c r="M81" s="195">
        <f t="shared" si="31"/>
        <v>5.5262901558827709E-2</v>
      </c>
      <c r="N81" s="187">
        <f t="shared" si="32"/>
        <v>-9.5199999999999993E-2</v>
      </c>
      <c r="O81" s="187">
        <f t="shared" si="33"/>
        <v>-4.2599999999999999E-2</v>
      </c>
      <c r="P81" s="187">
        <f t="shared" si="34"/>
        <v>-2.8300000000000002E-2</v>
      </c>
      <c r="Q81" s="187">
        <f t="shared" si="35"/>
        <v>-0.36080000000000001</v>
      </c>
      <c r="R81" s="187">
        <f t="shared" si="36"/>
        <v>0.70079999999999998</v>
      </c>
      <c r="S81" s="187">
        <f t="shared" si="37"/>
        <v>-0.22899999999999998</v>
      </c>
      <c r="T81" s="187">
        <f t="shared" si="38"/>
        <v>0.3458</v>
      </c>
      <c r="U81" s="187">
        <f t="shared" si="39"/>
        <v>5.3600000000000002E-3</v>
      </c>
    </row>
    <row r="82" spans="1:21" x14ac:dyDescent="0.35">
      <c r="A82" s="193">
        <v>44428</v>
      </c>
      <c r="B82">
        <v>-8.2386804052096502E-2</v>
      </c>
      <c r="C82">
        <v>-10.81</v>
      </c>
      <c r="D82">
        <v>-5.56</v>
      </c>
      <c r="E82">
        <v>-3.64</v>
      </c>
      <c r="F82">
        <v>-37.44</v>
      </c>
      <c r="G82">
        <v>67.680000000000007</v>
      </c>
      <c r="H82">
        <v>-23.62</v>
      </c>
      <c r="I82">
        <v>33.49</v>
      </c>
      <c r="J82">
        <v>0.52400000000000002</v>
      </c>
      <c r="K82" s="190">
        <f>INDEX(Bonds!$A$1:$I$1387,MATCH(Sov!A82,Bonds!$A$1:$A$1387,0),4)</f>
        <v>-0.12</v>
      </c>
      <c r="L82" s="110">
        <f t="shared" si="30"/>
        <v>44428</v>
      </c>
      <c r="M82" s="195">
        <f t="shared" si="31"/>
        <v>3.7613195947903494E-2</v>
      </c>
      <c r="N82" s="187">
        <f t="shared" si="32"/>
        <v>-0.1081</v>
      </c>
      <c r="O82" s="187">
        <f t="shared" si="33"/>
        <v>-5.5599999999999997E-2</v>
      </c>
      <c r="P82" s="187">
        <f t="shared" si="34"/>
        <v>-3.6400000000000002E-2</v>
      </c>
      <c r="Q82" s="187">
        <f t="shared" si="35"/>
        <v>-0.37439999999999996</v>
      </c>
      <c r="R82" s="187">
        <f t="shared" si="36"/>
        <v>0.67680000000000007</v>
      </c>
      <c r="S82" s="187">
        <f t="shared" si="37"/>
        <v>-0.23620000000000002</v>
      </c>
      <c r="T82" s="187">
        <f t="shared" si="38"/>
        <v>0.33490000000000003</v>
      </c>
      <c r="U82" s="187">
        <f t="shared" si="39"/>
        <v>5.2399999999999999E-3</v>
      </c>
    </row>
    <row r="83" spans="1:21" x14ac:dyDescent="0.35">
      <c r="A83" s="193">
        <v>44427</v>
      </c>
      <c r="B83">
        <v>-6.9163756707017104E-2</v>
      </c>
      <c r="C83">
        <v>-10.9</v>
      </c>
      <c r="D83">
        <v>-4.8899999999999997</v>
      </c>
      <c r="E83">
        <v>-3.39</v>
      </c>
      <c r="F83">
        <v>-35.450000000000003</v>
      </c>
      <c r="G83">
        <v>68.06</v>
      </c>
      <c r="H83">
        <v>-23.27</v>
      </c>
      <c r="I83">
        <v>33.51</v>
      </c>
      <c r="J83">
        <v>0.54</v>
      </c>
      <c r="K83" s="190">
        <f>INDEX(Bonds!$A$1:$I$1387,MATCH(Sov!A83,Bonds!$A$1:$A$1387,0),4)</f>
        <v>-0.11</v>
      </c>
      <c r="L83" s="110">
        <f t="shared" si="30"/>
        <v>44427</v>
      </c>
      <c r="M83" s="195">
        <f t="shared" si="31"/>
        <v>4.0836243292982896E-2</v>
      </c>
      <c r="N83" s="187">
        <f t="shared" si="32"/>
        <v>-0.109</v>
      </c>
      <c r="O83" s="187">
        <f t="shared" si="33"/>
        <v>-4.8899999999999999E-2</v>
      </c>
      <c r="P83" s="187">
        <f t="shared" si="34"/>
        <v>-3.39E-2</v>
      </c>
      <c r="Q83" s="187">
        <f t="shared" si="35"/>
        <v>-0.35450000000000004</v>
      </c>
      <c r="R83" s="187">
        <f t="shared" si="36"/>
        <v>0.68059999999999998</v>
      </c>
      <c r="S83" s="187">
        <f t="shared" si="37"/>
        <v>-0.23269999999999999</v>
      </c>
      <c r="T83" s="187">
        <f t="shared" si="38"/>
        <v>0.33509999999999995</v>
      </c>
      <c r="U83" s="187">
        <f t="shared" si="39"/>
        <v>5.4000000000000003E-3</v>
      </c>
    </row>
    <row r="84" spans="1:21" x14ac:dyDescent="0.35">
      <c r="A84" s="193">
        <v>44426</v>
      </c>
      <c r="B84">
        <v>-7.1897181982668298E-2</v>
      </c>
      <c r="C84">
        <v>-10.11</v>
      </c>
      <c r="D84">
        <v>-4.8600000000000003</v>
      </c>
      <c r="E84">
        <v>-3.37</v>
      </c>
      <c r="F84">
        <v>-35.33</v>
      </c>
      <c r="G84">
        <v>66.900000000000006</v>
      </c>
      <c r="H84">
        <v>-23.23</v>
      </c>
      <c r="I84">
        <v>32.450000000000003</v>
      </c>
      <c r="J84">
        <v>0.56599999999999995</v>
      </c>
      <c r="K84" s="190">
        <f>INDEX(Bonds!$A$1:$I$1387,MATCH(Sov!A84,Bonds!$A$1:$A$1387,0),4)</f>
        <v>-0.11</v>
      </c>
      <c r="L84" s="110">
        <f t="shared" si="30"/>
        <v>44426</v>
      </c>
      <c r="M84" s="195">
        <f t="shared" si="31"/>
        <v>3.8102818017331702E-2</v>
      </c>
      <c r="N84" s="187">
        <f t="shared" si="32"/>
        <v>-0.1011</v>
      </c>
      <c r="O84" s="187">
        <f t="shared" si="33"/>
        <v>-4.8600000000000004E-2</v>
      </c>
      <c r="P84" s="187">
        <f t="shared" si="34"/>
        <v>-3.3700000000000001E-2</v>
      </c>
      <c r="Q84" s="187">
        <f t="shared" si="35"/>
        <v>-0.3533</v>
      </c>
      <c r="R84" s="187">
        <f t="shared" si="36"/>
        <v>0.66900000000000004</v>
      </c>
      <c r="S84" s="187">
        <f t="shared" si="37"/>
        <v>-0.23230000000000001</v>
      </c>
      <c r="T84" s="187">
        <f t="shared" si="38"/>
        <v>0.32450000000000001</v>
      </c>
      <c r="U84" s="187">
        <f t="shared" si="39"/>
        <v>5.6599999999999992E-3</v>
      </c>
    </row>
    <row r="85" spans="1:21" x14ac:dyDescent="0.35">
      <c r="A85" s="193">
        <v>44425</v>
      </c>
      <c r="B85">
        <v>-5.9766089641487698E-2</v>
      </c>
      <c r="C85">
        <v>-9.85</v>
      </c>
      <c r="D85">
        <v>-3.85</v>
      </c>
      <c r="E85">
        <v>-3.22</v>
      </c>
      <c r="F85">
        <v>-36.97</v>
      </c>
      <c r="G85">
        <v>68.23</v>
      </c>
      <c r="H85">
        <v>-23.21</v>
      </c>
      <c r="I85">
        <v>33.06</v>
      </c>
      <c r="J85">
        <v>0.56399999999999995</v>
      </c>
      <c r="K85" s="190">
        <f>INDEX(Bonds!$A$1:$I$1387,MATCH(Sov!A85,Bonds!$A$1:$A$1387,0),4)</f>
        <v>-0.1</v>
      </c>
      <c r="L85" s="110">
        <f t="shared" si="30"/>
        <v>44425</v>
      </c>
      <c r="M85" s="195">
        <f t="shared" si="31"/>
        <v>4.0233910358512308E-2</v>
      </c>
      <c r="N85" s="187">
        <f t="shared" si="32"/>
        <v>-9.849999999999999E-2</v>
      </c>
      <c r="O85" s="187">
        <f t="shared" si="33"/>
        <v>-3.85E-2</v>
      </c>
      <c r="P85" s="187">
        <f t="shared" si="34"/>
        <v>-3.2199999999999999E-2</v>
      </c>
      <c r="Q85" s="187">
        <f t="shared" si="35"/>
        <v>-0.36969999999999997</v>
      </c>
      <c r="R85" s="187">
        <f t="shared" si="36"/>
        <v>0.68230000000000002</v>
      </c>
      <c r="S85" s="187">
        <f t="shared" si="37"/>
        <v>-0.2321</v>
      </c>
      <c r="T85" s="187">
        <f t="shared" si="38"/>
        <v>0.3306</v>
      </c>
      <c r="U85" s="187">
        <f t="shared" si="39"/>
        <v>5.6399999999999992E-3</v>
      </c>
    </row>
    <row r="86" spans="1:21" x14ac:dyDescent="0.35">
      <c r="A86" s="193">
        <v>44424</v>
      </c>
      <c r="B86">
        <v>-7.4989912392945599E-2</v>
      </c>
      <c r="C86">
        <v>-10.3</v>
      </c>
      <c r="D86">
        <v>-3.5</v>
      </c>
      <c r="E86">
        <v>-2.72</v>
      </c>
      <c r="F86">
        <v>-36.229999999999997</v>
      </c>
      <c r="G86">
        <v>67.39</v>
      </c>
      <c r="H86">
        <v>-23.55</v>
      </c>
      <c r="I86">
        <v>32.74</v>
      </c>
      <c r="J86">
        <v>0.57499999999999996</v>
      </c>
      <c r="K86" s="190">
        <f>INDEX(Bonds!$A$1:$I$1387,MATCH(Sov!A86,Bonds!$A$1:$A$1387,0),4)</f>
        <v>-0.1</v>
      </c>
      <c r="L86" s="110">
        <f t="shared" si="30"/>
        <v>44424</v>
      </c>
      <c r="M86" s="195">
        <f t="shared" si="31"/>
        <v>2.5010087607054407E-2</v>
      </c>
      <c r="N86" s="187">
        <f t="shared" si="32"/>
        <v>-0.10300000000000001</v>
      </c>
      <c r="O86" s="187">
        <f t="shared" si="33"/>
        <v>-3.5000000000000003E-2</v>
      </c>
      <c r="P86" s="187">
        <f t="shared" si="34"/>
        <v>-2.7200000000000002E-2</v>
      </c>
      <c r="Q86" s="187">
        <f t="shared" si="35"/>
        <v>-0.36229999999999996</v>
      </c>
      <c r="R86" s="187">
        <f t="shared" si="36"/>
        <v>0.67390000000000005</v>
      </c>
      <c r="S86" s="187">
        <f t="shared" si="37"/>
        <v>-0.23550000000000001</v>
      </c>
      <c r="T86" s="187">
        <f t="shared" si="38"/>
        <v>0.32740000000000002</v>
      </c>
      <c r="U86" s="187">
        <f t="shared" si="39"/>
        <v>5.7499999999999999E-3</v>
      </c>
    </row>
    <row r="87" spans="1:21" x14ac:dyDescent="0.35">
      <c r="A87" s="193">
        <v>44421</v>
      </c>
      <c r="B87">
        <v>-5.5765851904347997E-2</v>
      </c>
      <c r="C87">
        <v>-10.08</v>
      </c>
      <c r="D87">
        <v>-3.62</v>
      </c>
      <c r="E87">
        <v>-2.88</v>
      </c>
      <c r="F87">
        <v>-35.729999999999997</v>
      </c>
      <c r="G87">
        <v>66.3</v>
      </c>
      <c r="H87">
        <v>-22.82</v>
      </c>
      <c r="I87">
        <v>32.36</v>
      </c>
      <c r="J87">
        <v>0.57599999999999996</v>
      </c>
      <c r="K87" s="190">
        <f>INDEX(Bonds!$A$1:$I$1387,MATCH(Sov!A87,Bonds!$A$1:$A$1387,0),4)</f>
        <v>-0.11</v>
      </c>
      <c r="L87" s="110">
        <f t="shared" si="30"/>
        <v>44421</v>
      </c>
      <c r="M87" s="195">
        <f t="shared" si="31"/>
        <v>5.4234148095652003E-2</v>
      </c>
      <c r="N87" s="187">
        <f t="shared" si="32"/>
        <v>-0.1008</v>
      </c>
      <c r="O87" s="187">
        <f t="shared" si="33"/>
        <v>-3.6200000000000003E-2</v>
      </c>
      <c r="P87" s="187">
        <f t="shared" si="34"/>
        <v>-2.8799999999999999E-2</v>
      </c>
      <c r="Q87" s="187">
        <f t="shared" si="35"/>
        <v>-0.35729999999999995</v>
      </c>
      <c r="R87" s="187">
        <f t="shared" si="36"/>
        <v>0.66299999999999992</v>
      </c>
      <c r="S87" s="187">
        <f t="shared" si="37"/>
        <v>-0.22820000000000001</v>
      </c>
      <c r="T87" s="187">
        <f t="shared" si="38"/>
        <v>0.3236</v>
      </c>
      <c r="U87" s="187">
        <f t="shared" si="39"/>
        <v>5.7599999999999995E-3</v>
      </c>
    </row>
    <row r="88" spans="1:21" x14ac:dyDescent="0.35">
      <c r="A88" s="193">
        <v>44420</v>
      </c>
      <c r="B88">
        <v>-5.0023729121604799E-2</v>
      </c>
      <c r="C88">
        <v>-9.39</v>
      </c>
      <c r="D88">
        <v>-4.7</v>
      </c>
      <c r="E88">
        <v>-3.85</v>
      </c>
      <c r="F88">
        <v>-36.119999999999997</v>
      </c>
      <c r="G88">
        <v>66.25</v>
      </c>
      <c r="H88">
        <v>-23.37</v>
      </c>
      <c r="I88">
        <v>32.159999999999997</v>
      </c>
      <c r="J88">
        <v>0.60099999999999998</v>
      </c>
      <c r="K88" s="190">
        <f>INDEX(Bonds!$A$1:$I$1387,MATCH(Sov!A88,Bonds!$A$1:$A$1387,0),4)</f>
        <v>-0.09</v>
      </c>
      <c r="L88" s="110">
        <f t="shared" si="30"/>
        <v>44420</v>
      </c>
      <c r="M88" s="195">
        <f t="shared" si="31"/>
        <v>3.9976270878395198E-2</v>
      </c>
      <c r="N88" s="187">
        <f t="shared" si="32"/>
        <v>-9.3900000000000011E-2</v>
      </c>
      <c r="O88" s="187">
        <f t="shared" si="33"/>
        <v>-4.7E-2</v>
      </c>
      <c r="P88" s="187">
        <f t="shared" si="34"/>
        <v>-3.85E-2</v>
      </c>
      <c r="Q88" s="187">
        <f t="shared" si="35"/>
        <v>-0.36119999999999997</v>
      </c>
      <c r="R88" s="187">
        <f t="shared" si="36"/>
        <v>0.66249999999999998</v>
      </c>
      <c r="S88" s="187">
        <f t="shared" si="37"/>
        <v>-0.23370000000000002</v>
      </c>
      <c r="T88" s="187">
        <f t="shared" si="38"/>
        <v>0.32159999999999994</v>
      </c>
      <c r="U88" s="187">
        <f t="shared" si="39"/>
        <v>6.0099999999999997E-3</v>
      </c>
    </row>
    <row r="89" spans="1:21" x14ac:dyDescent="0.35">
      <c r="A89" s="193">
        <v>44419</v>
      </c>
      <c r="B89">
        <v>-4.6534472586011497E-2</v>
      </c>
      <c r="C89">
        <v>-9.5</v>
      </c>
      <c r="D89">
        <v>-4.6900000000000004</v>
      </c>
      <c r="E89">
        <v>-3.4</v>
      </c>
      <c r="F89">
        <v>-36.03</v>
      </c>
      <c r="G89">
        <v>68.930000000000007</v>
      </c>
      <c r="H89">
        <v>-23.31</v>
      </c>
      <c r="I89">
        <v>33.57</v>
      </c>
      <c r="J89">
        <v>0.57299999999999995</v>
      </c>
      <c r="K89" s="190">
        <f>INDEX(Bonds!$A$1:$I$1387,MATCH(Sov!A89,Bonds!$A$1:$A$1387,0),4)</f>
        <v>-0.1</v>
      </c>
      <c r="L89" s="110">
        <f t="shared" si="30"/>
        <v>44419</v>
      </c>
      <c r="M89" s="195">
        <f t="shared" si="31"/>
        <v>5.3465527413988509E-2</v>
      </c>
      <c r="N89" s="187">
        <f t="shared" si="32"/>
        <v>-9.5000000000000001E-2</v>
      </c>
      <c r="O89" s="187">
        <f t="shared" si="33"/>
        <v>-4.6900000000000004E-2</v>
      </c>
      <c r="P89" s="187">
        <f t="shared" si="34"/>
        <v>-3.4000000000000002E-2</v>
      </c>
      <c r="Q89" s="187">
        <f t="shared" si="35"/>
        <v>-0.36030000000000001</v>
      </c>
      <c r="R89" s="187">
        <f t="shared" si="36"/>
        <v>0.68930000000000002</v>
      </c>
      <c r="S89" s="187">
        <f t="shared" si="37"/>
        <v>-0.23309999999999997</v>
      </c>
      <c r="T89" s="187">
        <f t="shared" si="38"/>
        <v>0.3357</v>
      </c>
      <c r="U89" s="187">
        <f t="shared" si="39"/>
        <v>5.7299999999999999E-3</v>
      </c>
    </row>
    <row r="90" spans="1:21" x14ac:dyDescent="0.35">
      <c r="A90" s="193">
        <v>44418</v>
      </c>
      <c r="B90">
        <v>-7.5223903136708098E-2</v>
      </c>
      <c r="C90">
        <v>-9.84</v>
      </c>
      <c r="D90">
        <v>-4.82</v>
      </c>
      <c r="E90">
        <v>-3.64</v>
      </c>
      <c r="F90">
        <v>-36.54</v>
      </c>
      <c r="G90">
        <v>64.39</v>
      </c>
      <c r="H90">
        <v>-23.09</v>
      </c>
      <c r="I90">
        <v>33.049999999999997</v>
      </c>
      <c r="J90">
        <v>0.59</v>
      </c>
      <c r="K90" s="190">
        <f>INDEX(Bonds!$A$1:$I$1387,MATCH(Sov!A90,Bonds!$A$1:$A$1387,0),4)</f>
        <v>-0.09</v>
      </c>
      <c r="L90" s="110">
        <f t="shared" si="30"/>
        <v>44418</v>
      </c>
      <c r="M90" s="195">
        <f>B90-$K90</f>
        <v>1.4776096863291899E-2</v>
      </c>
      <c r="N90" s="187">
        <f t="shared" si="32"/>
        <v>-9.8400000000000001E-2</v>
      </c>
      <c r="O90" s="187">
        <f t="shared" si="33"/>
        <v>-4.82E-2</v>
      </c>
      <c r="P90" s="187">
        <f t="shared" si="34"/>
        <v>-3.6400000000000002E-2</v>
      </c>
      <c r="Q90" s="187">
        <f t="shared" si="35"/>
        <v>-0.3654</v>
      </c>
      <c r="R90" s="187">
        <f t="shared" si="36"/>
        <v>0.64390000000000003</v>
      </c>
      <c r="S90" s="187">
        <f t="shared" si="37"/>
        <v>-0.23089999999999999</v>
      </c>
      <c r="T90" s="187">
        <f t="shared" si="38"/>
        <v>0.33049999999999996</v>
      </c>
      <c r="U90" s="187">
        <f t="shared" si="39"/>
        <v>5.8999999999999999E-3</v>
      </c>
    </row>
    <row r="91" spans="1:21" x14ac:dyDescent="0.35">
      <c r="A91" s="193">
        <v>44417</v>
      </c>
      <c r="B91">
        <v>-6.6388284144949197E-2</v>
      </c>
      <c r="C91">
        <v>-12.54</v>
      </c>
      <c r="D91">
        <v>-6.35</v>
      </c>
      <c r="E91">
        <v>-5.71</v>
      </c>
      <c r="F91">
        <v>-37.880000000000003</v>
      </c>
      <c r="G91">
        <v>64.599999999999994</v>
      </c>
      <c r="H91">
        <v>-25.94</v>
      </c>
      <c r="I91">
        <v>30.98</v>
      </c>
      <c r="J91">
        <v>-23.91</v>
      </c>
      <c r="K91" s="190">
        <f>INDEX(Bonds!$A$1:$I$1387,MATCH(Sov!A91,Bonds!$A$1:$A$1387,0),4)</f>
        <v>-9.0300000000000005E-2</v>
      </c>
      <c r="L91" s="110">
        <f t="shared" ref="L91:L124" si="40">A91</f>
        <v>44417</v>
      </c>
      <c r="M91" s="195">
        <f>B91-$K91</f>
        <v>2.3911715855050808E-2</v>
      </c>
      <c r="N91" s="187">
        <f t="shared" ref="N91:N124" si="41">C91/100</f>
        <v>-0.12539999999999998</v>
      </c>
      <c r="O91" s="187">
        <f t="shared" ref="O91:O124" si="42">D91/100</f>
        <v>-6.3500000000000001E-2</v>
      </c>
      <c r="P91" s="187">
        <f t="shared" ref="P91:P124" si="43">E91/100</f>
        <v>-5.7099999999999998E-2</v>
      </c>
      <c r="Q91" s="187">
        <f t="shared" ref="Q91:Q124" si="44">F91/100</f>
        <v>-0.37880000000000003</v>
      </c>
      <c r="R91" s="187">
        <f t="shared" ref="R91:R124" si="45">G91/100</f>
        <v>0.64599999999999991</v>
      </c>
      <c r="S91" s="187">
        <f t="shared" ref="S91:S124" si="46">H91/100</f>
        <v>-0.25940000000000002</v>
      </c>
      <c r="T91" s="187">
        <f t="shared" ref="T91:T124" si="47">I91/100</f>
        <v>0.30980000000000002</v>
      </c>
      <c r="U91" s="187">
        <f t="shared" ref="U91:U124" si="48">J91/100</f>
        <v>-0.23910000000000001</v>
      </c>
    </row>
    <row r="92" spans="1:21" x14ac:dyDescent="0.35">
      <c r="A92" s="193">
        <v>44414</v>
      </c>
      <c r="B92">
        <v>-4.9509999999999998E-2</v>
      </c>
      <c r="C92">
        <v>-12.32</v>
      </c>
      <c r="D92">
        <v>-5.25</v>
      </c>
      <c r="E92">
        <v>-5.35</v>
      </c>
      <c r="F92">
        <v>-36.51</v>
      </c>
      <c r="G92">
        <v>66.89</v>
      </c>
      <c r="H92">
        <v>-25.65</v>
      </c>
      <c r="I92">
        <v>32.24</v>
      </c>
      <c r="J92">
        <v>-23.19</v>
      </c>
      <c r="K92" s="190">
        <f>INDEX(Bonds!$A$1:$I$1387,MATCH(Sov!A92,Bonds!$A$1:$A$1387,0),4)</f>
        <v>-7.0000000000000007E-2</v>
      </c>
      <c r="L92" s="110">
        <f t="shared" si="40"/>
        <v>44414</v>
      </c>
      <c r="M92" s="187">
        <f t="shared" ref="M92:M124" si="49">B92-$K92</f>
        <v>2.0490000000000008E-2</v>
      </c>
      <c r="N92" s="187">
        <f t="shared" si="41"/>
        <v>-0.1232</v>
      </c>
      <c r="O92" s="187">
        <f t="shared" si="42"/>
        <v>-5.2499999999999998E-2</v>
      </c>
      <c r="P92" s="187">
        <f t="shared" si="43"/>
        <v>-5.3499999999999999E-2</v>
      </c>
      <c r="Q92" s="187">
        <f t="shared" si="44"/>
        <v>-0.36509999999999998</v>
      </c>
      <c r="R92" s="187">
        <f t="shared" si="45"/>
        <v>0.66890000000000005</v>
      </c>
      <c r="S92" s="187">
        <f t="shared" si="46"/>
        <v>-0.25650000000000001</v>
      </c>
      <c r="T92" s="187">
        <f t="shared" si="47"/>
        <v>0.32240000000000002</v>
      </c>
      <c r="U92" s="187">
        <f t="shared" si="48"/>
        <v>-0.23190000000000002</v>
      </c>
    </row>
    <row r="93" spans="1:21" x14ac:dyDescent="0.35">
      <c r="A93" s="193">
        <v>44413</v>
      </c>
      <c r="B93">
        <v>-8.6921999999999999E-2</v>
      </c>
      <c r="C93">
        <v>-11.15</v>
      </c>
      <c r="D93">
        <v>-6.71</v>
      </c>
      <c r="E93">
        <v>-5.25</v>
      </c>
      <c r="F93">
        <v>-38.94</v>
      </c>
      <c r="G93">
        <v>65.5</v>
      </c>
      <c r="H93">
        <v>-26.21</v>
      </c>
      <c r="I93">
        <v>30.88</v>
      </c>
      <c r="J93">
        <v>-24.06</v>
      </c>
      <c r="K93" s="190">
        <f>INDEX(Bonds!$A$1:$I$1387,MATCH(Sov!A93,Bonds!$A$1:$A$1387,0),4)</f>
        <v>-0.11</v>
      </c>
      <c r="L93" s="110">
        <f t="shared" si="40"/>
        <v>44413</v>
      </c>
      <c r="M93" s="187">
        <f t="shared" si="49"/>
        <v>2.3078000000000001E-2</v>
      </c>
      <c r="N93" s="187">
        <f t="shared" si="41"/>
        <v>-0.1115</v>
      </c>
      <c r="O93" s="187">
        <f t="shared" si="42"/>
        <v>-6.7099999999999993E-2</v>
      </c>
      <c r="P93" s="187">
        <f t="shared" si="43"/>
        <v>-5.2499999999999998E-2</v>
      </c>
      <c r="Q93" s="187">
        <f t="shared" si="44"/>
        <v>-0.38939999999999997</v>
      </c>
      <c r="R93" s="187">
        <f t="shared" si="45"/>
        <v>0.65500000000000003</v>
      </c>
      <c r="S93" s="187">
        <f t="shared" si="46"/>
        <v>-0.2621</v>
      </c>
      <c r="T93" s="187">
        <f t="shared" si="47"/>
        <v>0.30879999999999996</v>
      </c>
      <c r="U93" s="187">
        <f t="shared" si="48"/>
        <v>-0.24059999999999998</v>
      </c>
    </row>
    <row r="94" spans="1:21" x14ac:dyDescent="0.35">
      <c r="A94" s="193">
        <v>44412</v>
      </c>
      <c r="B94">
        <v>-7.6312000000000005E-2</v>
      </c>
      <c r="C94">
        <v>-10.65</v>
      </c>
      <c r="D94">
        <v>-3.59</v>
      </c>
      <c r="E94">
        <v>-4.51</v>
      </c>
      <c r="F94">
        <v>-36.67</v>
      </c>
      <c r="G94">
        <v>68.959999999999994</v>
      </c>
      <c r="H94">
        <v>-25.59</v>
      </c>
      <c r="I94">
        <v>34.11</v>
      </c>
      <c r="J94">
        <v>-24.8</v>
      </c>
      <c r="K94" s="190">
        <f>INDEX(Bonds!$A$1:$I$1387,MATCH(Sov!A94,Bonds!$A$1:$A$1387,0),4)</f>
        <v>-0.12</v>
      </c>
      <c r="L94" s="110">
        <f t="shared" si="40"/>
        <v>44412</v>
      </c>
      <c r="M94" s="187">
        <f t="shared" si="49"/>
        <v>4.3687999999999991E-2</v>
      </c>
      <c r="N94" s="187">
        <f t="shared" si="41"/>
        <v>-0.1065</v>
      </c>
      <c r="O94" s="187">
        <f t="shared" si="42"/>
        <v>-3.5900000000000001E-2</v>
      </c>
      <c r="P94" s="187">
        <f t="shared" si="43"/>
        <v>-4.5100000000000001E-2</v>
      </c>
      <c r="Q94" s="187">
        <f t="shared" si="44"/>
        <v>-0.36670000000000003</v>
      </c>
      <c r="R94" s="187">
        <f t="shared" si="45"/>
        <v>0.68959999999999999</v>
      </c>
      <c r="S94" s="187">
        <f t="shared" si="46"/>
        <v>-0.25590000000000002</v>
      </c>
      <c r="T94" s="187">
        <f t="shared" si="47"/>
        <v>0.34110000000000001</v>
      </c>
      <c r="U94" s="187">
        <f t="shared" si="48"/>
        <v>-0.248</v>
      </c>
    </row>
    <row r="95" spans="1:21" x14ac:dyDescent="0.35">
      <c r="A95" s="193">
        <v>44411</v>
      </c>
      <c r="B95">
        <v>-6.4315999999999998E-2</v>
      </c>
      <c r="C95">
        <v>-10.83</v>
      </c>
      <c r="D95">
        <v>-2.61</v>
      </c>
      <c r="E95">
        <v>-2.35</v>
      </c>
      <c r="F95">
        <v>-37.65</v>
      </c>
      <c r="G95">
        <v>68.8</v>
      </c>
      <c r="H95">
        <v>-22.91</v>
      </c>
      <c r="I95">
        <v>34.880000000000003</v>
      </c>
      <c r="J95">
        <v>-24.84</v>
      </c>
      <c r="K95" s="190">
        <f>INDEX(Bonds!$A$1:$I$1387,MATCH(Sov!A95,Bonds!$A$1:$A$1387,0),4)</f>
        <v>-0.11</v>
      </c>
      <c r="L95" s="110">
        <f t="shared" si="40"/>
        <v>44411</v>
      </c>
      <c r="M95" s="187">
        <f t="shared" si="49"/>
        <v>4.5684000000000002E-2</v>
      </c>
      <c r="N95" s="187">
        <f t="shared" si="41"/>
        <v>-0.10830000000000001</v>
      </c>
      <c r="O95" s="187">
        <f t="shared" si="42"/>
        <v>-2.6099999999999998E-2</v>
      </c>
      <c r="P95" s="187">
        <f t="shared" si="43"/>
        <v>-2.35E-2</v>
      </c>
      <c r="Q95" s="187">
        <f t="shared" si="44"/>
        <v>-0.3765</v>
      </c>
      <c r="R95" s="187">
        <f t="shared" si="45"/>
        <v>0.68799999999999994</v>
      </c>
      <c r="S95" s="187">
        <f t="shared" si="46"/>
        <v>-0.2291</v>
      </c>
      <c r="T95" s="187">
        <f t="shared" si="47"/>
        <v>0.3488</v>
      </c>
      <c r="U95" s="187">
        <f t="shared" si="48"/>
        <v>-0.24840000000000001</v>
      </c>
    </row>
    <row r="96" spans="1:21" x14ac:dyDescent="0.35">
      <c r="A96" s="193">
        <v>44410</v>
      </c>
      <c r="B96">
        <v>-3.9969999999999999E-2</v>
      </c>
      <c r="C96">
        <v>-12.27</v>
      </c>
      <c r="D96">
        <v>-4.97</v>
      </c>
      <c r="E96">
        <v>-4.21</v>
      </c>
      <c r="F96">
        <v>-36.33</v>
      </c>
      <c r="G96">
        <v>68.400000000000006</v>
      </c>
      <c r="H96">
        <v>-25.22</v>
      </c>
      <c r="I96">
        <v>32.94</v>
      </c>
      <c r="J96">
        <v>-24.51</v>
      </c>
      <c r="K96" s="190">
        <f>INDEX(Bonds!$A$1:$I$1387,MATCH(Sov!A96,Bonds!$A$1:$A$1387,0),4)</f>
        <v>-0.09</v>
      </c>
      <c r="L96" s="110">
        <f t="shared" si="40"/>
        <v>44410</v>
      </c>
      <c r="M96" s="187">
        <f t="shared" si="49"/>
        <v>5.0029999999999998E-2</v>
      </c>
      <c r="N96" s="187">
        <f t="shared" si="41"/>
        <v>-0.12269999999999999</v>
      </c>
      <c r="O96" s="187">
        <f t="shared" si="42"/>
        <v>-4.9699999999999994E-2</v>
      </c>
      <c r="P96" s="187">
        <f t="shared" si="43"/>
        <v>-4.2099999999999999E-2</v>
      </c>
      <c r="Q96" s="187">
        <f t="shared" si="44"/>
        <v>-0.36329999999999996</v>
      </c>
      <c r="R96" s="187">
        <f t="shared" si="45"/>
        <v>0.68400000000000005</v>
      </c>
      <c r="S96" s="187">
        <f t="shared" si="46"/>
        <v>-0.25219999999999998</v>
      </c>
      <c r="T96" s="187">
        <f t="shared" si="47"/>
        <v>0.32939999999999997</v>
      </c>
      <c r="U96" s="187">
        <f t="shared" si="48"/>
        <v>-0.24510000000000001</v>
      </c>
    </row>
    <row r="97" spans="1:21" x14ac:dyDescent="0.35">
      <c r="A97" s="193">
        <v>44408</v>
      </c>
      <c r="B97">
        <v>-2.0001999999999999E-2</v>
      </c>
      <c r="C97">
        <v>-11.18</v>
      </c>
      <c r="D97">
        <v>-5.19</v>
      </c>
      <c r="E97">
        <v>-4.59</v>
      </c>
      <c r="F97">
        <v>-38.46</v>
      </c>
      <c r="G97">
        <v>70</v>
      </c>
      <c r="H97">
        <v>-25.06</v>
      </c>
      <c r="I97">
        <v>33.22</v>
      </c>
      <c r="J97">
        <v>-24.22</v>
      </c>
      <c r="K97" s="190">
        <f>INDEX(Bonds!$A$1:$I$1387,MATCH(Sov!A97,Bonds!$A$1:$A$1387,0),4)</f>
        <v>-8.0199999999999994E-2</v>
      </c>
      <c r="L97" s="110">
        <f t="shared" si="40"/>
        <v>44408</v>
      </c>
      <c r="M97" s="187">
        <f t="shared" si="49"/>
        <v>6.0197999999999995E-2</v>
      </c>
      <c r="N97" s="187">
        <f t="shared" si="41"/>
        <v>-0.1118</v>
      </c>
      <c r="O97" s="187">
        <f t="shared" si="42"/>
        <v>-5.1900000000000002E-2</v>
      </c>
      <c r="P97" s="187">
        <f t="shared" si="43"/>
        <v>-4.5899999999999996E-2</v>
      </c>
      <c r="Q97" s="187">
        <f t="shared" si="44"/>
        <v>-0.3846</v>
      </c>
      <c r="R97" s="187">
        <f t="shared" si="45"/>
        <v>0.7</v>
      </c>
      <c r="S97" s="187">
        <f t="shared" si="46"/>
        <v>-0.25059999999999999</v>
      </c>
      <c r="T97" s="187">
        <f t="shared" si="47"/>
        <v>0.3322</v>
      </c>
      <c r="U97" s="187">
        <f t="shared" si="48"/>
        <v>-0.2422</v>
      </c>
    </row>
    <row r="98" spans="1:21" x14ac:dyDescent="0.35">
      <c r="A98" s="193">
        <v>44407</v>
      </c>
      <c r="B98">
        <v>-2.0001999999999999E-2</v>
      </c>
      <c r="C98">
        <v>-11.18</v>
      </c>
      <c r="D98">
        <v>-5.19</v>
      </c>
      <c r="E98">
        <v>-4.59</v>
      </c>
      <c r="F98">
        <v>-38.46</v>
      </c>
      <c r="G98">
        <v>70</v>
      </c>
      <c r="H98">
        <v>-25.06</v>
      </c>
      <c r="I98">
        <v>33.22</v>
      </c>
      <c r="J98">
        <v>-24.22</v>
      </c>
      <c r="K98" s="190">
        <f>INDEX(Bonds!$A$1:$I$1387,MATCH(Sov!A98,Bonds!$A$1:$A$1387,0),4)</f>
        <v>-8.0199999999999994E-2</v>
      </c>
      <c r="L98" s="110">
        <f t="shared" si="40"/>
        <v>44407</v>
      </c>
      <c r="M98" s="187">
        <f t="shared" si="49"/>
        <v>6.0197999999999995E-2</v>
      </c>
      <c r="N98" s="187">
        <f t="shared" si="41"/>
        <v>-0.1118</v>
      </c>
      <c r="O98" s="187">
        <f t="shared" si="42"/>
        <v>-5.1900000000000002E-2</v>
      </c>
      <c r="P98" s="187">
        <f t="shared" si="43"/>
        <v>-4.5899999999999996E-2</v>
      </c>
      <c r="Q98" s="187">
        <f t="shared" si="44"/>
        <v>-0.3846</v>
      </c>
      <c r="R98" s="187">
        <f t="shared" si="45"/>
        <v>0.7</v>
      </c>
      <c r="S98" s="187">
        <f t="shared" si="46"/>
        <v>-0.25059999999999999</v>
      </c>
      <c r="T98" s="187">
        <f t="shared" si="47"/>
        <v>0.3322</v>
      </c>
      <c r="U98" s="187">
        <f t="shared" si="48"/>
        <v>-0.2422</v>
      </c>
    </row>
    <row r="99" spans="1:21" x14ac:dyDescent="0.35">
      <c r="A99" s="193">
        <v>44406</v>
      </c>
      <c r="B99">
        <v>-7.7790000000000003E-3</v>
      </c>
      <c r="C99">
        <v>-11.4</v>
      </c>
      <c r="D99">
        <v>-5.84</v>
      </c>
      <c r="E99">
        <v>-4.33</v>
      </c>
      <c r="F99">
        <v>-37.03</v>
      </c>
      <c r="G99">
        <v>70.599999999999994</v>
      </c>
      <c r="H99">
        <v>-23.6</v>
      </c>
      <c r="I99">
        <v>32.799999999999997</v>
      </c>
      <c r="J99">
        <v>-24.93</v>
      </c>
      <c r="K99" s="190">
        <f>INDEX(Bonds!$A$1:$I$1387,MATCH(Sov!A99,Bonds!$A$1:$A$1387,0),4)</f>
        <v>-0.06</v>
      </c>
      <c r="L99" s="110">
        <f t="shared" si="40"/>
        <v>44406</v>
      </c>
      <c r="M99" s="187">
        <f t="shared" si="49"/>
        <v>5.2220999999999997E-2</v>
      </c>
      <c r="N99" s="187">
        <f t="shared" si="41"/>
        <v>-0.114</v>
      </c>
      <c r="O99" s="187">
        <f t="shared" si="42"/>
        <v>-5.8400000000000001E-2</v>
      </c>
      <c r="P99" s="187">
        <f t="shared" si="43"/>
        <v>-4.3299999999999998E-2</v>
      </c>
      <c r="Q99" s="187">
        <f t="shared" si="44"/>
        <v>-0.37030000000000002</v>
      </c>
      <c r="R99" s="187">
        <f t="shared" si="45"/>
        <v>0.70599999999999996</v>
      </c>
      <c r="S99" s="187">
        <f t="shared" si="46"/>
        <v>-0.23600000000000002</v>
      </c>
      <c r="T99" s="187">
        <f t="shared" si="47"/>
        <v>0.32799999999999996</v>
      </c>
      <c r="U99" s="187">
        <f t="shared" si="48"/>
        <v>-0.24929999999999999</v>
      </c>
    </row>
    <row r="100" spans="1:21" x14ac:dyDescent="0.35">
      <c r="A100" s="193">
        <v>44405</v>
      </c>
      <c r="B100">
        <v>-5.2090000000000001E-3</v>
      </c>
      <c r="C100">
        <v>-10.199999999999999</v>
      </c>
      <c r="D100">
        <v>-4.5999999999999996</v>
      </c>
      <c r="E100">
        <v>-4.12</v>
      </c>
      <c r="F100">
        <v>-39.24</v>
      </c>
      <c r="G100">
        <v>67.63</v>
      </c>
      <c r="H100">
        <v>-24.37</v>
      </c>
      <c r="I100">
        <v>32.869999999999997</v>
      </c>
      <c r="J100">
        <v>-25.55</v>
      </c>
      <c r="K100" s="190">
        <f>INDEX(Bonds!$A$1:$I$1387,MATCH(Sov!A100,Bonds!$A$1:$A$1387,0),4)</f>
        <v>-7.0000000000000007E-2</v>
      </c>
      <c r="L100" s="110">
        <f t="shared" si="40"/>
        <v>44405</v>
      </c>
      <c r="M100" s="187">
        <f t="shared" si="49"/>
        <v>6.4791000000000001E-2</v>
      </c>
      <c r="N100" s="187">
        <f t="shared" si="41"/>
        <v>-0.10199999999999999</v>
      </c>
      <c r="O100" s="187">
        <f t="shared" si="42"/>
        <v>-4.5999999999999999E-2</v>
      </c>
      <c r="P100" s="187">
        <f t="shared" si="43"/>
        <v>-4.1200000000000001E-2</v>
      </c>
      <c r="Q100" s="187">
        <f t="shared" si="44"/>
        <v>-0.39240000000000003</v>
      </c>
      <c r="R100" s="187">
        <f t="shared" si="45"/>
        <v>0.6762999999999999</v>
      </c>
      <c r="S100" s="187">
        <f t="shared" si="46"/>
        <v>-0.2437</v>
      </c>
      <c r="T100" s="187">
        <f t="shared" si="47"/>
        <v>0.32869999999999999</v>
      </c>
      <c r="U100" s="187">
        <f t="shared" si="48"/>
        <v>-0.2555</v>
      </c>
    </row>
    <row r="101" spans="1:21" x14ac:dyDescent="0.35">
      <c r="A101" s="193">
        <v>44404</v>
      </c>
      <c r="B101">
        <v>-1.5544000000000001E-2</v>
      </c>
      <c r="C101">
        <v>-10.98</v>
      </c>
      <c r="D101">
        <v>-4.9000000000000004</v>
      </c>
      <c r="E101">
        <v>-3.63</v>
      </c>
      <c r="F101">
        <v>-37.85</v>
      </c>
      <c r="G101">
        <v>69.430000000000007</v>
      </c>
      <c r="H101">
        <v>-24.27</v>
      </c>
      <c r="I101">
        <v>33.380000000000003</v>
      </c>
      <c r="J101">
        <v>-25.11</v>
      </c>
      <c r="K101" s="190">
        <f>INDEX(Bonds!$A$1:$I$1387,MATCH(Sov!A101,Bonds!$A$1:$A$1387,0),4)</f>
        <v>-0.06</v>
      </c>
      <c r="L101" s="110">
        <f t="shared" si="40"/>
        <v>44404</v>
      </c>
      <c r="M101" s="187">
        <f t="shared" si="49"/>
        <v>4.4455999999999996E-2</v>
      </c>
      <c r="N101" s="187">
        <f t="shared" si="41"/>
        <v>-0.10980000000000001</v>
      </c>
      <c r="O101" s="187">
        <f t="shared" si="42"/>
        <v>-4.9000000000000002E-2</v>
      </c>
      <c r="P101" s="187">
        <f t="shared" si="43"/>
        <v>-3.6299999999999999E-2</v>
      </c>
      <c r="Q101" s="187">
        <f t="shared" si="44"/>
        <v>-0.3785</v>
      </c>
      <c r="R101" s="187">
        <f t="shared" si="45"/>
        <v>0.69430000000000003</v>
      </c>
      <c r="S101" s="187">
        <f t="shared" si="46"/>
        <v>-0.2427</v>
      </c>
      <c r="T101" s="187">
        <f t="shared" si="47"/>
        <v>0.33380000000000004</v>
      </c>
      <c r="U101" s="187">
        <f t="shared" si="48"/>
        <v>-0.25109999999999999</v>
      </c>
    </row>
    <row r="102" spans="1:21" x14ac:dyDescent="0.35">
      <c r="A102" s="193">
        <v>44403</v>
      </c>
      <c r="B102">
        <v>6.7229999999999998E-3</v>
      </c>
      <c r="C102">
        <v>-10.93</v>
      </c>
      <c r="D102">
        <v>-4.55</v>
      </c>
      <c r="E102">
        <v>-3.77</v>
      </c>
      <c r="F102">
        <v>-35.119999999999997</v>
      </c>
      <c r="G102">
        <v>69.06</v>
      </c>
      <c r="H102">
        <v>-21.98</v>
      </c>
      <c r="I102">
        <v>34.130000000000003</v>
      </c>
      <c r="J102">
        <v>-24.76</v>
      </c>
      <c r="K102" s="190">
        <f>INDEX(Bonds!$A$1:$I$1387,MATCH(Sov!A102,Bonds!$A$1:$A$1387,0),4)</f>
        <v>-0.04</v>
      </c>
      <c r="L102" s="110">
        <f t="shared" si="40"/>
        <v>44403</v>
      </c>
      <c r="M102" s="187">
        <f t="shared" si="49"/>
        <v>4.6723000000000001E-2</v>
      </c>
      <c r="N102" s="187">
        <f t="shared" si="41"/>
        <v>-0.10929999999999999</v>
      </c>
      <c r="O102" s="187">
        <f t="shared" si="42"/>
        <v>-4.5499999999999999E-2</v>
      </c>
      <c r="P102" s="187">
        <f t="shared" si="43"/>
        <v>-3.7699999999999997E-2</v>
      </c>
      <c r="Q102" s="187">
        <f t="shared" si="44"/>
        <v>-0.35119999999999996</v>
      </c>
      <c r="R102" s="187">
        <f t="shared" si="45"/>
        <v>0.69059999999999999</v>
      </c>
      <c r="S102" s="187">
        <f t="shared" si="46"/>
        <v>-0.2198</v>
      </c>
      <c r="T102" s="187">
        <f t="shared" si="47"/>
        <v>0.34130000000000005</v>
      </c>
      <c r="U102" s="187">
        <f t="shared" si="48"/>
        <v>-0.24760000000000001</v>
      </c>
    </row>
    <row r="103" spans="1:21" x14ac:dyDescent="0.35">
      <c r="A103" s="193">
        <v>44401</v>
      </c>
      <c r="B103">
        <v>-4.1780000000000003E-3</v>
      </c>
      <c r="C103">
        <v>-10.130000000000001</v>
      </c>
      <c r="D103">
        <v>-4.13</v>
      </c>
      <c r="E103">
        <v>-3.89</v>
      </c>
      <c r="F103">
        <v>-35.97</v>
      </c>
      <c r="G103">
        <v>69.010000000000005</v>
      </c>
      <c r="H103">
        <v>-23.03</v>
      </c>
      <c r="I103">
        <v>34.049999999999997</v>
      </c>
      <c r="J103">
        <v>-24.17</v>
      </c>
      <c r="K103" s="190">
        <f>INDEX(Bonds!$A$1:$I$1387,MATCH(Sov!A103,Bonds!$A$1:$A$1387,0),4)</f>
        <v>-0.06</v>
      </c>
      <c r="L103" s="110">
        <f t="shared" si="40"/>
        <v>44401</v>
      </c>
      <c r="M103" s="187">
        <f t="shared" si="49"/>
        <v>5.5821999999999997E-2</v>
      </c>
      <c r="N103" s="187">
        <f t="shared" si="41"/>
        <v>-0.1013</v>
      </c>
      <c r="O103" s="187">
        <f t="shared" si="42"/>
        <v>-4.1299999999999996E-2</v>
      </c>
      <c r="P103" s="187">
        <f t="shared" si="43"/>
        <v>-3.8900000000000004E-2</v>
      </c>
      <c r="Q103" s="187">
        <f t="shared" si="44"/>
        <v>-0.35969999999999996</v>
      </c>
      <c r="R103" s="187">
        <f t="shared" si="45"/>
        <v>0.69010000000000005</v>
      </c>
      <c r="S103" s="187">
        <f t="shared" si="46"/>
        <v>-0.2303</v>
      </c>
      <c r="T103" s="187">
        <f t="shared" si="47"/>
        <v>0.34049999999999997</v>
      </c>
      <c r="U103" s="187">
        <f t="shared" si="48"/>
        <v>-0.24170000000000003</v>
      </c>
    </row>
    <row r="104" spans="1:21" x14ac:dyDescent="0.35">
      <c r="A104" s="193">
        <v>44400</v>
      </c>
      <c r="B104">
        <v>-4.1780000000000003E-3</v>
      </c>
      <c r="C104">
        <v>-10.130000000000001</v>
      </c>
      <c r="D104">
        <v>-4.13</v>
      </c>
      <c r="E104">
        <v>-3.89</v>
      </c>
      <c r="F104">
        <v>-35.97</v>
      </c>
      <c r="G104">
        <v>69.010000000000005</v>
      </c>
      <c r="H104">
        <v>-23.03</v>
      </c>
      <c r="I104">
        <v>34.049999999999997</v>
      </c>
      <c r="J104">
        <v>-24.17</v>
      </c>
      <c r="K104" s="190">
        <f>INDEX(Bonds!$A$1:$I$1387,MATCH(Sov!A104,Bonds!$A$1:$A$1387,0),4)</f>
        <v>-0.06</v>
      </c>
      <c r="L104" s="110">
        <f t="shared" si="40"/>
        <v>44400</v>
      </c>
      <c r="M104" s="187">
        <f t="shared" si="49"/>
        <v>5.5821999999999997E-2</v>
      </c>
      <c r="N104" s="187">
        <f t="shared" si="41"/>
        <v>-0.1013</v>
      </c>
      <c r="O104" s="187">
        <f t="shared" si="42"/>
        <v>-4.1299999999999996E-2</v>
      </c>
      <c r="P104" s="187">
        <f t="shared" si="43"/>
        <v>-3.8900000000000004E-2</v>
      </c>
      <c r="Q104" s="187">
        <f t="shared" si="44"/>
        <v>-0.35969999999999996</v>
      </c>
      <c r="R104" s="187">
        <f t="shared" si="45"/>
        <v>0.69010000000000005</v>
      </c>
      <c r="S104" s="187">
        <f t="shared" si="46"/>
        <v>-0.2303</v>
      </c>
      <c r="T104" s="187">
        <f t="shared" si="47"/>
        <v>0.34049999999999997</v>
      </c>
      <c r="U104" s="187">
        <f t="shared" si="48"/>
        <v>-0.24170000000000003</v>
      </c>
    </row>
    <row r="105" spans="1:21" x14ac:dyDescent="0.35">
      <c r="A105" s="193">
        <v>44399</v>
      </c>
      <c r="B105">
        <v>1.5942000000000001E-2</v>
      </c>
      <c r="C105">
        <v>-11.04</v>
      </c>
      <c r="D105">
        <v>-5.53</v>
      </c>
      <c r="E105">
        <v>-3.38</v>
      </c>
      <c r="F105">
        <v>-34.82</v>
      </c>
      <c r="G105">
        <v>70.94</v>
      </c>
      <c r="H105">
        <v>-23.1</v>
      </c>
      <c r="I105">
        <v>34.29</v>
      </c>
      <c r="J105">
        <v>-24.55</v>
      </c>
      <c r="K105" s="190">
        <f>INDEX(Bonds!$A$1:$I$1387,MATCH(Sov!A105,Bonds!$A$1:$A$1387,0),4)</f>
        <v>-0.06</v>
      </c>
      <c r="L105" s="110">
        <f t="shared" si="40"/>
        <v>44399</v>
      </c>
      <c r="M105" s="187">
        <f t="shared" si="49"/>
        <v>7.5941999999999996E-2</v>
      </c>
      <c r="N105" s="187">
        <f t="shared" si="41"/>
        <v>-0.1104</v>
      </c>
      <c r="O105" s="187">
        <f t="shared" si="42"/>
        <v>-5.5300000000000002E-2</v>
      </c>
      <c r="P105" s="187">
        <f t="shared" si="43"/>
        <v>-3.3799999999999997E-2</v>
      </c>
      <c r="Q105" s="187">
        <f t="shared" si="44"/>
        <v>-0.34820000000000001</v>
      </c>
      <c r="R105" s="187">
        <f t="shared" si="45"/>
        <v>0.70940000000000003</v>
      </c>
      <c r="S105" s="187">
        <f t="shared" si="46"/>
        <v>-0.23100000000000001</v>
      </c>
      <c r="T105" s="187">
        <f t="shared" si="47"/>
        <v>0.34289999999999998</v>
      </c>
      <c r="U105" s="187">
        <f t="shared" si="48"/>
        <v>-0.2455</v>
      </c>
    </row>
    <row r="106" spans="1:21" x14ac:dyDescent="0.35">
      <c r="A106" s="193">
        <v>44398</v>
      </c>
      <c r="B106">
        <v>2.8417000000000001E-2</v>
      </c>
      <c r="C106">
        <v>-9.5399999999999991</v>
      </c>
      <c r="D106">
        <v>-2.9</v>
      </c>
      <c r="E106">
        <v>-1.3</v>
      </c>
      <c r="F106">
        <v>-35.36</v>
      </c>
      <c r="G106">
        <v>72.459999999999994</v>
      </c>
      <c r="H106">
        <v>-21.26</v>
      </c>
      <c r="I106">
        <v>38.96</v>
      </c>
      <c r="J106">
        <v>-24.49</v>
      </c>
      <c r="K106" s="190">
        <f>INDEX(Bonds!$A$1:$I$1387,MATCH(Sov!A106,Bonds!$A$1:$A$1387,0),4)</f>
        <v>-0.03</v>
      </c>
      <c r="L106" s="110">
        <f t="shared" si="40"/>
        <v>44398</v>
      </c>
      <c r="M106" s="187">
        <f t="shared" si="49"/>
        <v>5.8416999999999997E-2</v>
      </c>
      <c r="N106" s="187">
        <f t="shared" si="41"/>
        <v>-9.5399999999999985E-2</v>
      </c>
      <c r="O106" s="187">
        <f t="shared" si="42"/>
        <v>-2.8999999999999998E-2</v>
      </c>
      <c r="P106" s="187">
        <f t="shared" si="43"/>
        <v>-1.3000000000000001E-2</v>
      </c>
      <c r="Q106" s="187">
        <f t="shared" si="44"/>
        <v>-0.35359999999999997</v>
      </c>
      <c r="R106" s="187">
        <f t="shared" si="45"/>
        <v>0.72459999999999991</v>
      </c>
      <c r="S106" s="187">
        <f t="shared" si="46"/>
        <v>-0.21260000000000001</v>
      </c>
      <c r="T106" s="187">
        <f t="shared" si="47"/>
        <v>0.3896</v>
      </c>
      <c r="U106" s="187">
        <f t="shared" si="48"/>
        <v>-0.24489999999999998</v>
      </c>
    </row>
    <row r="107" spans="1:21" x14ac:dyDescent="0.35">
      <c r="A107" s="193">
        <v>44397</v>
      </c>
      <c r="B107">
        <v>1.5599E-2</v>
      </c>
      <c r="C107">
        <v>-8.24</v>
      </c>
      <c r="D107">
        <v>-2.67</v>
      </c>
      <c r="E107">
        <v>-1.38</v>
      </c>
      <c r="F107">
        <v>-33.659999999999997</v>
      </c>
      <c r="G107">
        <v>74.69</v>
      </c>
      <c r="H107">
        <v>-22.61</v>
      </c>
      <c r="I107">
        <v>38.32</v>
      </c>
      <c r="J107">
        <v>-23.93</v>
      </c>
      <c r="K107" s="190">
        <f>INDEX(Bonds!$A$1:$I$1387,MATCH(Sov!A107,Bonds!$A$1:$A$1387,0),4)</f>
        <v>-0.06</v>
      </c>
      <c r="L107" s="110">
        <f t="shared" si="40"/>
        <v>44397</v>
      </c>
      <c r="M107" s="187">
        <f t="shared" si="49"/>
        <v>7.5599E-2</v>
      </c>
      <c r="N107" s="187">
        <f t="shared" si="41"/>
        <v>-8.2400000000000001E-2</v>
      </c>
      <c r="O107" s="187">
        <f t="shared" si="42"/>
        <v>-2.6699999999999998E-2</v>
      </c>
      <c r="P107" s="187">
        <f t="shared" si="43"/>
        <v>-1.38E-2</v>
      </c>
      <c r="Q107" s="187">
        <f t="shared" si="44"/>
        <v>-0.33659999999999995</v>
      </c>
      <c r="R107" s="187">
        <f t="shared" si="45"/>
        <v>0.74690000000000001</v>
      </c>
      <c r="S107" s="187">
        <f t="shared" si="46"/>
        <v>-0.2261</v>
      </c>
      <c r="T107" s="187">
        <f t="shared" si="47"/>
        <v>0.38319999999999999</v>
      </c>
      <c r="U107" s="187">
        <f t="shared" si="48"/>
        <v>-0.23929999999999998</v>
      </c>
    </row>
    <row r="108" spans="1:21" x14ac:dyDescent="0.35">
      <c r="A108" s="193">
        <v>44396</v>
      </c>
      <c r="B108">
        <v>2.9242000000000001E-2</v>
      </c>
      <c r="C108">
        <v>-9.33</v>
      </c>
      <c r="D108">
        <v>-3.81</v>
      </c>
      <c r="E108">
        <v>-1.6</v>
      </c>
      <c r="F108">
        <v>-34.74</v>
      </c>
      <c r="G108">
        <v>76.319999999999993</v>
      </c>
      <c r="H108">
        <v>-22.34</v>
      </c>
      <c r="I108">
        <v>37.729999999999997</v>
      </c>
      <c r="J108">
        <v>-24</v>
      </c>
      <c r="K108" s="190">
        <f>INDEX(Bonds!$A$1:$I$1387,MATCH(Sov!A108,Bonds!$A$1:$A$1387,0),4)</f>
        <v>-0.04</v>
      </c>
      <c r="L108" s="110">
        <f t="shared" si="40"/>
        <v>44396</v>
      </c>
      <c r="M108" s="187">
        <f t="shared" si="49"/>
        <v>6.9241999999999998E-2</v>
      </c>
      <c r="N108" s="187">
        <f t="shared" si="41"/>
        <v>-9.3299999999999994E-2</v>
      </c>
      <c r="O108" s="187">
        <f t="shared" si="42"/>
        <v>-3.8100000000000002E-2</v>
      </c>
      <c r="P108" s="187">
        <f t="shared" si="43"/>
        <v>-1.6E-2</v>
      </c>
      <c r="Q108" s="187">
        <f t="shared" si="44"/>
        <v>-0.34740000000000004</v>
      </c>
      <c r="R108" s="187">
        <f t="shared" si="45"/>
        <v>0.76319999999999988</v>
      </c>
      <c r="S108" s="187">
        <f t="shared" si="46"/>
        <v>-0.22339999999999999</v>
      </c>
      <c r="T108" s="187">
        <f t="shared" si="47"/>
        <v>0.37729999999999997</v>
      </c>
      <c r="U108" s="187">
        <f t="shared" si="48"/>
        <v>-0.24</v>
      </c>
    </row>
    <row r="109" spans="1:21" x14ac:dyDescent="0.35">
      <c r="A109" s="193">
        <v>44393</v>
      </c>
      <c r="B109">
        <v>4.1711999999999999E-2</v>
      </c>
      <c r="C109">
        <v>-9.83</v>
      </c>
      <c r="D109">
        <v>-2.88</v>
      </c>
      <c r="E109">
        <v>-1.6</v>
      </c>
      <c r="F109">
        <v>-34.299999999999997</v>
      </c>
      <c r="G109">
        <v>73.11</v>
      </c>
      <c r="H109">
        <v>-22.04</v>
      </c>
      <c r="I109">
        <v>37.6</v>
      </c>
      <c r="J109">
        <v>-23.42</v>
      </c>
      <c r="K109" s="190">
        <f>INDEX(Bonds!$A$1:$I$1387,MATCH(Sov!A109,Bonds!$A$1:$A$1387,0),4)</f>
        <v>-1.7299999999999999E-2</v>
      </c>
      <c r="L109" s="110">
        <f t="shared" si="40"/>
        <v>44393</v>
      </c>
      <c r="M109" s="187">
        <f t="shared" si="49"/>
        <v>5.9011999999999995E-2</v>
      </c>
      <c r="N109" s="187">
        <f t="shared" si="41"/>
        <v>-9.8299999999999998E-2</v>
      </c>
      <c r="O109" s="187">
        <f t="shared" si="42"/>
        <v>-2.8799999999999999E-2</v>
      </c>
      <c r="P109" s="187">
        <f t="shared" si="43"/>
        <v>-1.6E-2</v>
      </c>
      <c r="Q109" s="187">
        <f t="shared" si="44"/>
        <v>-0.34299999999999997</v>
      </c>
      <c r="R109" s="187">
        <f t="shared" si="45"/>
        <v>0.73109999999999997</v>
      </c>
      <c r="S109" s="187">
        <f t="shared" si="46"/>
        <v>-0.22039999999999998</v>
      </c>
      <c r="T109" s="187">
        <f t="shared" si="47"/>
        <v>0.376</v>
      </c>
      <c r="U109" s="187">
        <f t="shared" si="48"/>
        <v>-0.23420000000000002</v>
      </c>
    </row>
    <row r="110" spans="1:21" x14ac:dyDescent="0.35">
      <c r="A110" s="193">
        <v>44392</v>
      </c>
      <c r="B110">
        <v>7.2858000000000006E-2</v>
      </c>
      <c r="C110">
        <v>-8.5500000000000007</v>
      </c>
      <c r="D110">
        <v>-3.2</v>
      </c>
      <c r="E110">
        <v>-0.31</v>
      </c>
      <c r="F110">
        <v>-33.65</v>
      </c>
      <c r="G110">
        <v>72.62</v>
      </c>
      <c r="H110">
        <v>-20.350000000000001</v>
      </c>
      <c r="I110">
        <v>33.76</v>
      </c>
      <c r="J110">
        <v>-23.03</v>
      </c>
      <c r="K110" s="190">
        <f>INDEX(Bonds!$A$1:$I$1387,MATCH(Sov!A110,Bonds!$A$1:$A$1387,0),4)</f>
        <v>-8.0999999999999996E-3</v>
      </c>
      <c r="L110" s="110">
        <f t="shared" si="40"/>
        <v>44392</v>
      </c>
      <c r="M110" s="187">
        <f t="shared" si="49"/>
        <v>8.0958000000000002E-2</v>
      </c>
      <c r="N110" s="187">
        <f t="shared" si="41"/>
        <v>-8.5500000000000007E-2</v>
      </c>
      <c r="O110" s="187">
        <f t="shared" si="42"/>
        <v>-3.2000000000000001E-2</v>
      </c>
      <c r="P110" s="187">
        <f t="shared" si="43"/>
        <v>-3.0999999999999999E-3</v>
      </c>
      <c r="Q110" s="187">
        <f t="shared" si="44"/>
        <v>-0.33649999999999997</v>
      </c>
      <c r="R110" s="187">
        <f t="shared" si="45"/>
        <v>0.72620000000000007</v>
      </c>
      <c r="S110" s="187">
        <f t="shared" si="46"/>
        <v>-0.20350000000000001</v>
      </c>
      <c r="T110" s="187">
        <f t="shared" si="47"/>
        <v>0.33759999999999996</v>
      </c>
      <c r="U110" s="187">
        <f t="shared" si="48"/>
        <v>-0.2303</v>
      </c>
    </row>
    <row r="111" spans="1:21" x14ac:dyDescent="0.35">
      <c r="A111" s="193">
        <v>44391</v>
      </c>
      <c r="B111">
        <v>8.7889999999999996E-2</v>
      </c>
      <c r="C111">
        <v>-9.6999999999999993</v>
      </c>
      <c r="D111">
        <v>-3.75</v>
      </c>
      <c r="E111">
        <v>-1</v>
      </c>
      <c r="F111">
        <v>-31.84</v>
      </c>
      <c r="G111">
        <v>71.97</v>
      </c>
      <c r="H111">
        <v>-21.21</v>
      </c>
      <c r="I111">
        <v>31.67</v>
      </c>
      <c r="J111">
        <v>-23.74</v>
      </c>
      <c r="K111" s="190">
        <f>INDEX(Bonds!$A$1:$I$1387,MATCH(Sov!A111,Bonds!$A$1:$A$1387,0),4)</f>
        <v>7.0000000000000001E-3</v>
      </c>
      <c r="L111" s="110">
        <f t="shared" si="40"/>
        <v>44391</v>
      </c>
      <c r="M111" s="187">
        <f t="shared" si="49"/>
        <v>8.088999999999999E-2</v>
      </c>
      <c r="N111" s="187">
        <f t="shared" si="41"/>
        <v>-9.6999999999999989E-2</v>
      </c>
      <c r="O111" s="187">
        <f t="shared" si="42"/>
        <v>-3.7499999999999999E-2</v>
      </c>
      <c r="P111" s="187">
        <f t="shared" si="43"/>
        <v>-0.01</v>
      </c>
      <c r="Q111" s="187">
        <f t="shared" si="44"/>
        <v>-0.31840000000000002</v>
      </c>
      <c r="R111" s="187">
        <f t="shared" si="45"/>
        <v>0.71970000000000001</v>
      </c>
      <c r="S111" s="187">
        <f t="shared" si="46"/>
        <v>-0.21210000000000001</v>
      </c>
      <c r="T111" s="187">
        <f t="shared" si="47"/>
        <v>0.31670000000000004</v>
      </c>
      <c r="U111" s="187">
        <f t="shared" si="48"/>
        <v>-0.23739999999999997</v>
      </c>
    </row>
    <row r="112" spans="1:21" x14ac:dyDescent="0.35">
      <c r="A112" s="193">
        <v>44390</v>
      </c>
      <c r="B112">
        <v>8.9154999999999998E-2</v>
      </c>
      <c r="C112">
        <v>-8.69</v>
      </c>
      <c r="D112">
        <v>-2.88</v>
      </c>
      <c r="E112">
        <v>-0.46</v>
      </c>
      <c r="F112">
        <v>-31.57</v>
      </c>
      <c r="G112">
        <v>70.58</v>
      </c>
      <c r="H112">
        <v>-19.95</v>
      </c>
      <c r="I112">
        <v>32.25</v>
      </c>
      <c r="J112">
        <v>-23.73</v>
      </c>
      <c r="K112" s="190">
        <f>INDEX(Bonds!$A$1:$I$1387,MATCH(Sov!A112,Bonds!$A$1:$A$1387,0),4)</f>
        <v>4.4999999999999998E-2</v>
      </c>
      <c r="L112" s="110">
        <f t="shared" si="40"/>
        <v>44390</v>
      </c>
      <c r="M112" s="187">
        <f t="shared" si="49"/>
        <v>4.4155E-2</v>
      </c>
      <c r="N112" s="187">
        <f t="shared" si="41"/>
        <v>-8.6899999999999991E-2</v>
      </c>
      <c r="O112" s="187">
        <f t="shared" si="42"/>
        <v>-2.8799999999999999E-2</v>
      </c>
      <c r="P112" s="187">
        <f t="shared" si="43"/>
        <v>-4.5999999999999999E-3</v>
      </c>
      <c r="Q112" s="187">
        <f t="shared" si="44"/>
        <v>-0.31569999999999998</v>
      </c>
      <c r="R112" s="187">
        <f t="shared" si="45"/>
        <v>0.70579999999999998</v>
      </c>
      <c r="S112" s="187">
        <f t="shared" si="46"/>
        <v>-0.19949999999999998</v>
      </c>
      <c r="T112" s="187">
        <f t="shared" si="47"/>
        <v>0.32250000000000001</v>
      </c>
      <c r="U112" s="187">
        <f t="shared" si="48"/>
        <v>-0.23730000000000001</v>
      </c>
    </row>
    <row r="113" spans="1:21" x14ac:dyDescent="0.35">
      <c r="A113" s="193">
        <v>44389</v>
      </c>
      <c r="B113">
        <v>0.107442</v>
      </c>
      <c r="C113">
        <v>-7.86</v>
      </c>
      <c r="D113">
        <v>-0.48</v>
      </c>
      <c r="E113">
        <v>1.42</v>
      </c>
      <c r="F113">
        <v>-31.94</v>
      </c>
      <c r="G113">
        <v>71.66</v>
      </c>
      <c r="H113">
        <v>-20.11</v>
      </c>
      <c r="I113">
        <v>34.69</v>
      </c>
      <c r="J113">
        <v>-23.24</v>
      </c>
      <c r="K113" s="190">
        <f>INDEX(Bonds!$A$1:$I$1387,MATCH(Sov!A113,Bonds!$A$1:$A$1387,0),4)</f>
        <v>0.02</v>
      </c>
      <c r="L113" s="110">
        <f t="shared" si="40"/>
        <v>44389</v>
      </c>
      <c r="M113" s="187">
        <f t="shared" si="49"/>
        <v>8.7441999999999992E-2</v>
      </c>
      <c r="N113" s="187">
        <f t="shared" si="41"/>
        <v>-7.8600000000000003E-2</v>
      </c>
      <c r="O113" s="187">
        <f t="shared" si="42"/>
        <v>-4.7999999999999996E-3</v>
      </c>
      <c r="P113" s="187">
        <f t="shared" si="43"/>
        <v>1.4199999999999999E-2</v>
      </c>
      <c r="Q113" s="187">
        <f t="shared" si="44"/>
        <v>-0.31940000000000002</v>
      </c>
      <c r="R113" s="187">
        <f t="shared" si="45"/>
        <v>0.71660000000000001</v>
      </c>
      <c r="S113" s="187">
        <f t="shared" si="46"/>
        <v>-0.2011</v>
      </c>
      <c r="T113" s="187">
        <f t="shared" si="47"/>
        <v>0.34689999999999999</v>
      </c>
      <c r="U113" s="187">
        <f t="shared" si="48"/>
        <v>-0.2324</v>
      </c>
    </row>
    <row r="114" spans="1:21" x14ac:dyDescent="0.35">
      <c r="A114" s="193">
        <v>44386</v>
      </c>
      <c r="B114">
        <v>0.120155</v>
      </c>
      <c r="C114">
        <v>-6.95</v>
      </c>
      <c r="D114">
        <v>-0.59</v>
      </c>
      <c r="E114">
        <v>2.2999999999999998</v>
      </c>
      <c r="F114">
        <v>-31.93</v>
      </c>
      <c r="G114">
        <v>74.180000000000007</v>
      </c>
      <c r="H114">
        <v>-18.32</v>
      </c>
      <c r="I114">
        <v>36.229999999999997</v>
      </c>
      <c r="J114">
        <v>-22.92</v>
      </c>
      <c r="K114" s="190">
        <f>INDEX(Bonds!$A$1:$I$1387,MATCH(Sov!A114,Bonds!$A$1:$A$1387,0),4)</f>
        <v>1.95E-2</v>
      </c>
      <c r="L114" s="110">
        <f t="shared" si="40"/>
        <v>44386</v>
      </c>
      <c r="M114" s="187">
        <f t="shared" si="49"/>
        <v>0.10065499999999999</v>
      </c>
      <c r="N114" s="187">
        <f t="shared" si="41"/>
        <v>-6.9500000000000006E-2</v>
      </c>
      <c r="O114" s="187">
        <f t="shared" si="42"/>
        <v>-5.8999999999999999E-3</v>
      </c>
      <c r="P114" s="187">
        <f t="shared" si="43"/>
        <v>2.3E-2</v>
      </c>
      <c r="Q114" s="187">
        <f t="shared" si="44"/>
        <v>-0.31929999999999997</v>
      </c>
      <c r="R114" s="187">
        <f t="shared" si="45"/>
        <v>0.74180000000000001</v>
      </c>
      <c r="S114" s="187">
        <f t="shared" si="46"/>
        <v>-0.1832</v>
      </c>
      <c r="T114" s="187">
        <f t="shared" si="47"/>
        <v>0.36229999999999996</v>
      </c>
      <c r="U114" s="187">
        <f t="shared" si="48"/>
        <v>-0.22920000000000001</v>
      </c>
    </row>
    <row r="115" spans="1:21" x14ac:dyDescent="0.35">
      <c r="A115" s="193">
        <v>44385</v>
      </c>
      <c r="B115">
        <v>9.7708000000000003E-2</v>
      </c>
      <c r="C115">
        <v>-8.07</v>
      </c>
      <c r="D115">
        <v>-0.85</v>
      </c>
      <c r="E115">
        <v>1.95</v>
      </c>
      <c r="F115">
        <v>-30.28</v>
      </c>
      <c r="G115">
        <v>77.2</v>
      </c>
      <c r="H115">
        <v>-19.11</v>
      </c>
      <c r="I115">
        <v>35.89</v>
      </c>
      <c r="J115">
        <v>-23.17</v>
      </c>
      <c r="K115" s="190">
        <f>INDEX(Bonds!$A$1:$I$1387,MATCH(Sov!A115,Bonds!$A$1:$A$1387,0),4)</f>
        <v>3.0999999999999999E-3</v>
      </c>
      <c r="L115" s="110">
        <f t="shared" si="40"/>
        <v>44385</v>
      </c>
      <c r="M115" s="187">
        <f t="shared" si="49"/>
        <v>9.4607999999999998E-2</v>
      </c>
      <c r="N115" s="187">
        <f t="shared" si="41"/>
        <v>-8.0700000000000008E-2</v>
      </c>
      <c r="O115" s="187">
        <f t="shared" si="42"/>
        <v>-8.5000000000000006E-3</v>
      </c>
      <c r="P115" s="187">
        <f t="shared" si="43"/>
        <v>1.95E-2</v>
      </c>
      <c r="Q115" s="187">
        <f t="shared" si="44"/>
        <v>-0.30280000000000001</v>
      </c>
      <c r="R115" s="187">
        <f t="shared" si="45"/>
        <v>0.77200000000000002</v>
      </c>
      <c r="S115" s="187">
        <f t="shared" si="46"/>
        <v>-0.19109999999999999</v>
      </c>
      <c r="T115" s="187">
        <f t="shared" si="47"/>
        <v>0.3589</v>
      </c>
      <c r="U115" s="187">
        <f t="shared" si="48"/>
        <v>-0.23170000000000002</v>
      </c>
    </row>
    <row r="116" spans="1:21" x14ac:dyDescent="0.35">
      <c r="A116" s="193">
        <v>44384</v>
      </c>
      <c r="B116">
        <v>9.5528000000000002E-2</v>
      </c>
      <c r="C116">
        <v>-8.5500000000000007</v>
      </c>
      <c r="D116">
        <v>-2.83</v>
      </c>
      <c r="E116">
        <v>1.29</v>
      </c>
      <c r="F116">
        <v>-30.13</v>
      </c>
      <c r="G116">
        <v>71.97</v>
      </c>
      <c r="H116">
        <v>-18.43</v>
      </c>
      <c r="I116">
        <v>33.770000000000003</v>
      </c>
      <c r="J116">
        <v>-23.55</v>
      </c>
      <c r="K116" s="190">
        <f>INDEX(Bonds!$A$1:$I$1387,MATCH(Sov!A116,Bonds!$A$1:$A$1387,0),4)</f>
        <v>7.1000000000000004E-3</v>
      </c>
      <c r="L116" s="110">
        <f t="shared" si="40"/>
        <v>44384</v>
      </c>
      <c r="M116" s="187">
        <f t="shared" si="49"/>
        <v>8.8428000000000007E-2</v>
      </c>
      <c r="N116" s="187">
        <f t="shared" si="41"/>
        <v>-8.5500000000000007E-2</v>
      </c>
      <c r="O116" s="187">
        <f t="shared" si="42"/>
        <v>-2.8300000000000002E-2</v>
      </c>
      <c r="P116" s="187">
        <f t="shared" si="43"/>
        <v>1.29E-2</v>
      </c>
      <c r="Q116" s="187">
        <f t="shared" si="44"/>
        <v>-0.30130000000000001</v>
      </c>
      <c r="R116" s="187">
        <f t="shared" si="45"/>
        <v>0.71970000000000001</v>
      </c>
      <c r="S116" s="187">
        <f t="shared" si="46"/>
        <v>-0.18429999999999999</v>
      </c>
      <c r="T116" s="187">
        <f t="shared" si="47"/>
        <v>0.33770000000000006</v>
      </c>
      <c r="U116" s="187">
        <f t="shared" si="48"/>
        <v>-0.23550000000000001</v>
      </c>
    </row>
    <row r="117" spans="1:21" x14ac:dyDescent="0.35">
      <c r="A117" s="193">
        <v>44383</v>
      </c>
      <c r="B117">
        <v>0.127966</v>
      </c>
      <c r="C117">
        <v>-8.19</v>
      </c>
      <c r="D117">
        <v>-1.79</v>
      </c>
      <c r="E117">
        <v>0.69</v>
      </c>
      <c r="F117">
        <v>-31.36</v>
      </c>
      <c r="G117">
        <v>71.64</v>
      </c>
      <c r="H117">
        <v>-19.66</v>
      </c>
      <c r="I117">
        <v>32.07</v>
      </c>
      <c r="J117">
        <v>-22.68</v>
      </c>
      <c r="K117" s="190">
        <f>INDEX(Bonds!$A$1:$I$1387,MATCH(Sov!A117,Bonds!$A$1:$A$1387,0),4)</f>
        <v>3.7900000000000003E-2</v>
      </c>
      <c r="L117" s="110">
        <f t="shared" si="40"/>
        <v>44383</v>
      </c>
      <c r="M117" s="187">
        <f t="shared" si="49"/>
        <v>9.0065999999999993E-2</v>
      </c>
      <c r="N117" s="187">
        <f t="shared" si="41"/>
        <v>-8.1900000000000001E-2</v>
      </c>
      <c r="O117" s="187">
        <f t="shared" si="42"/>
        <v>-1.7899999999999999E-2</v>
      </c>
      <c r="P117" s="187">
        <f t="shared" si="43"/>
        <v>6.8999999999999999E-3</v>
      </c>
      <c r="Q117" s="187">
        <f t="shared" si="44"/>
        <v>-0.31359999999999999</v>
      </c>
      <c r="R117" s="187">
        <f t="shared" si="45"/>
        <v>0.71640000000000004</v>
      </c>
      <c r="S117" s="187">
        <f t="shared" si="46"/>
        <v>-0.1966</v>
      </c>
      <c r="T117" s="187">
        <f t="shared" si="47"/>
        <v>0.32069999999999999</v>
      </c>
      <c r="U117" s="187">
        <f t="shared" si="48"/>
        <v>-0.2268</v>
      </c>
    </row>
    <row r="118" spans="1:21" x14ac:dyDescent="0.35">
      <c r="A118" s="63">
        <v>44382</v>
      </c>
      <c r="B118">
        <v>0.17665800000000001</v>
      </c>
      <c r="C118">
        <v>-8.18</v>
      </c>
      <c r="D118">
        <v>-1.63</v>
      </c>
      <c r="E118">
        <v>0.61</v>
      </c>
      <c r="F118">
        <v>-31.07</v>
      </c>
      <c r="G118">
        <v>72.27</v>
      </c>
      <c r="H118">
        <v>-19.55</v>
      </c>
      <c r="I118">
        <v>31.94</v>
      </c>
      <c r="J118">
        <v>-22.34</v>
      </c>
      <c r="K118" s="190">
        <f>INDEX(Bonds!$A$1:$I$1387,MATCH(Sov!A118,Bonds!$A$1:$A$1387,0),4)</f>
        <v>8.9499999999999996E-2</v>
      </c>
      <c r="L118" s="110">
        <f t="shared" si="40"/>
        <v>44382</v>
      </c>
      <c r="M118" s="187">
        <f t="shared" si="49"/>
        <v>8.7158000000000013E-2</v>
      </c>
      <c r="N118" s="187">
        <f t="shared" si="41"/>
        <v>-8.1799999999999998E-2</v>
      </c>
      <c r="O118" s="187">
        <f t="shared" si="42"/>
        <v>-1.6299999999999999E-2</v>
      </c>
      <c r="P118" s="187">
        <f t="shared" si="43"/>
        <v>6.0999999999999995E-3</v>
      </c>
      <c r="Q118" s="187">
        <f t="shared" si="44"/>
        <v>-0.31069999999999998</v>
      </c>
      <c r="R118" s="187">
        <f t="shared" si="45"/>
        <v>0.72270000000000001</v>
      </c>
      <c r="S118" s="187">
        <f t="shared" si="46"/>
        <v>-0.19550000000000001</v>
      </c>
      <c r="T118" s="187">
        <f t="shared" si="47"/>
        <v>0.31940000000000002</v>
      </c>
      <c r="U118" s="187">
        <f t="shared" si="48"/>
        <v>-0.22339999999999999</v>
      </c>
    </row>
    <row r="119" spans="1:21" x14ac:dyDescent="0.35">
      <c r="A119" s="59">
        <v>44379</v>
      </c>
      <c r="B119">
        <v>0.15906200000000001</v>
      </c>
      <c r="C119">
        <v>-8.49</v>
      </c>
      <c r="D119">
        <v>-2.12</v>
      </c>
      <c r="E119">
        <v>0.48</v>
      </c>
      <c r="F119">
        <v>-31.44</v>
      </c>
      <c r="G119">
        <v>69.959999999999994</v>
      </c>
      <c r="H119">
        <v>-19.62</v>
      </c>
      <c r="I119">
        <v>33.659999999999997</v>
      </c>
      <c r="J119">
        <v>-22.75</v>
      </c>
      <c r="K119" s="190">
        <f>INDEX(Bonds!$A$1:$I$1387,MATCH(Sov!A119,Bonds!$A$1:$A$1387,0),4)</f>
        <v>6.3500000000000001E-2</v>
      </c>
      <c r="L119" s="110">
        <f t="shared" si="40"/>
        <v>44379</v>
      </c>
      <c r="M119" s="187">
        <f t="shared" si="49"/>
        <v>9.5562000000000008E-2</v>
      </c>
      <c r="N119" s="187">
        <f t="shared" si="41"/>
        <v>-8.4900000000000003E-2</v>
      </c>
      <c r="O119" s="187">
        <f t="shared" si="42"/>
        <v>-2.12E-2</v>
      </c>
      <c r="P119" s="187">
        <f t="shared" si="43"/>
        <v>4.7999999999999996E-3</v>
      </c>
      <c r="Q119" s="187">
        <f t="shared" si="44"/>
        <v>-0.31440000000000001</v>
      </c>
      <c r="R119" s="187">
        <f t="shared" si="45"/>
        <v>0.69959999999999989</v>
      </c>
      <c r="S119" s="187">
        <f t="shared" si="46"/>
        <v>-0.19620000000000001</v>
      </c>
      <c r="T119" s="187">
        <f t="shared" si="47"/>
        <v>0.33659999999999995</v>
      </c>
      <c r="U119" s="187">
        <f t="shared" si="48"/>
        <v>-0.22750000000000001</v>
      </c>
    </row>
    <row r="120" spans="1:21" x14ac:dyDescent="0.35">
      <c r="A120" s="59">
        <v>44378</v>
      </c>
      <c r="B120">
        <v>0.18121200000000001</v>
      </c>
      <c r="C120">
        <v>-7.65</v>
      </c>
      <c r="D120">
        <v>-1.07</v>
      </c>
      <c r="E120">
        <v>0.37</v>
      </c>
      <c r="F120">
        <v>-30.95</v>
      </c>
      <c r="G120">
        <v>70.150000000000006</v>
      </c>
      <c r="H120">
        <v>-19.399999999999999</v>
      </c>
      <c r="I120">
        <v>31.67</v>
      </c>
      <c r="J120">
        <v>-22.63</v>
      </c>
      <c r="K120" s="190">
        <f>INDEX(Bonds!$A$1:$I$1387,MATCH(Sov!A120,Bonds!$A$1:$A$1387,0),4)</f>
        <v>9.7000000000000003E-2</v>
      </c>
      <c r="L120" s="110">
        <f t="shared" si="40"/>
        <v>44378</v>
      </c>
      <c r="M120" s="187">
        <f t="shared" si="49"/>
        <v>8.4212000000000009E-2</v>
      </c>
      <c r="N120" s="187">
        <f t="shared" si="41"/>
        <v>-7.6499999999999999E-2</v>
      </c>
      <c r="O120" s="187">
        <f t="shared" si="42"/>
        <v>-1.0700000000000001E-2</v>
      </c>
      <c r="P120" s="187">
        <f t="shared" si="43"/>
        <v>3.7000000000000002E-3</v>
      </c>
      <c r="Q120" s="187">
        <f t="shared" si="44"/>
        <v>-0.3095</v>
      </c>
      <c r="R120" s="187">
        <f t="shared" si="45"/>
        <v>0.70150000000000001</v>
      </c>
      <c r="S120" s="187">
        <f t="shared" si="46"/>
        <v>-0.19399999999999998</v>
      </c>
      <c r="T120" s="187">
        <f t="shared" si="47"/>
        <v>0.31670000000000004</v>
      </c>
      <c r="U120" s="187">
        <f t="shared" si="48"/>
        <v>-0.2263</v>
      </c>
    </row>
    <row r="121" spans="1:21" x14ac:dyDescent="0.35">
      <c r="A121" s="59">
        <v>44377</v>
      </c>
      <c r="B121">
        <v>0.20163300000000001</v>
      </c>
      <c r="C121">
        <v>-5.78</v>
      </c>
      <c r="D121">
        <v>0.19</v>
      </c>
      <c r="E121">
        <v>2.69</v>
      </c>
      <c r="F121">
        <v>-30.4</v>
      </c>
      <c r="G121">
        <v>72.84</v>
      </c>
      <c r="H121">
        <v>-17.25</v>
      </c>
      <c r="I121">
        <v>34.950000000000003</v>
      </c>
      <c r="J121">
        <v>-21.76</v>
      </c>
      <c r="K121" s="190">
        <f>INDEX(Bonds!$A$1:$I$1387,MATCH(Sov!A121,Bonds!$A$1:$A$1387,0),4)</f>
        <v>9.8000000000000004E-2</v>
      </c>
      <c r="L121" s="110">
        <f t="shared" si="40"/>
        <v>44377</v>
      </c>
      <c r="M121" s="187">
        <f t="shared" si="49"/>
        <v>0.103633</v>
      </c>
      <c r="N121" s="187">
        <f t="shared" si="41"/>
        <v>-5.7800000000000004E-2</v>
      </c>
      <c r="O121" s="187">
        <f t="shared" si="42"/>
        <v>1.9E-3</v>
      </c>
      <c r="P121" s="187">
        <f t="shared" si="43"/>
        <v>2.69E-2</v>
      </c>
      <c r="Q121" s="187">
        <f t="shared" si="44"/>
        <v>-0.30399999999999999</v>
      </c>
      <c r="R121" s="187">
        <f t="shared" si="45"/>
        <v>0.72840000000000005</v>
      </c>
      <c r="S121" s="187">
        <f t="shared" si="46"/>
        <v>-0.17249999999999999</v>
      </c>
      <c r="T121" s="187">
        <f t="shared" si="47"/>
        <v>0.34950000000000003</v>
      </c>
      <c r="U121" s="187">
        <f t="shared" si="48"/>
        <v>-0.21760000000000002</v>
      </c>
    </row>
    <row r="122" spans="1:21" x14ac:dyDescent="0.35">
      <c r="A122" s="59">
        <v>44376</v>
      </c>
      <c r="B122">
        <v>0.229633</v>
      </c>
      <c r="C122">
        <v>-6.21</v>
      </c>
      <c r="D122">
        <v>0.19</v>
      </c>
      <c r="E122">
        <v>2.39</v>
      </c>
      <c r="F122">
        <v>-29.05</v>
      </c>
      <c r="G122">
        <v>75.11</v>
      </c>
      <c r="H122">
        <v>-16.04</v>
      </c>
      <c r="I122">
        <v>36.08</v>
      </c>
      <c r="J122">
        <v>-21.33</v>
      </c>
      <c r="K122" s="190">
        <f>INDEX(Bonds!$A$1:$I$1387,MATCH(Sov!A122,Bonds!$A$1:$A$1387,0),4)</f>
        <v>0.11</v>
      </c>
      <c r="L122" s="110">
        <f t="shared" si="40"/>
        <v>44376</v>
      </c>
      <c r="M122" s="187">
        <f t="shared" si="49"/>
        <v>0.119633</v>
      </c>
      <c r="N122" s="187">
        <f t="shared" si="41"/>
        <v>-6.2100000000000002E-2</v>
      </c>
      <c r="O122" s="187">
        <f t="shared" si="42"/>
        <v>1.9E-3</v>
      </c>
      <c r="P122" s="187">
        <f t="shared" si="43"/>
        <v>2.3900000000000001E-2</v>
      </c>
      <c r="Q122" s="187">
        <f t="shared" si="44"/>
        <v>-0.29049999999999998</v>
      </c>
      <c r="R122" s="187">
        <f t="shared" si="45"/>
        <v>0.75109999999999999</v>
      </c>
      <c r="S122" s="187">
        <f t="shared" si="46"/>
        <v>-0.16039999999999999</v>
      </c>
      <c r="T122" s="187">
        <f t="shared" si="47"/>
        <v>0.36080000000000001</v>
      </c>
      <c r="U122" s="187">
        <f t="shared" si="48"/>
        <v>-0.21329999999999999</v>
      </c>
    </row>
    <row r="123" spans="1:21" x14ac:dyDescent="0.35">
      <c r="A123" s="59">
        <v>44375</v>
      </c>
      <c r="B123">
        <v>0.23206399999999999</v>
      </c>
      <c r="C123">
        <v>-4.22</v>
      </c>
      <c r="D123">
        <v>2.66</v>
      </c>
      <c r="E123">
        <v>4.46</v>
      </c>
      <c r="F123">
        <v>-29.59</v>
      </c>
      <c r="G123">
        <v>77.09</v>
      </c>
      <c r="H123">
        <v>-15.27</v>
      </c>
      <c r="I123">
        <v>35.630000000000003</v>
      </c>
      <c r="J123">
        <v>-21.85</v>
      </c>
      <c r="K123" s="190">
        <f>INDEX(Bonds!$A$1:$I$1387,MATCH(Sov!A123,Bonds!$A$1:$A$1387,0),4)</f>
        <v>0.105</v>
      </c>
      <c r="L123" s="110">
        <f t="shared" si="40"/>
        <v>44375</v>
      </c>
      <c r="M123" s="187">
        <f t="shared" si="49"/>
        <v>0.12706400000000001</v>
      </c>
      <c r="N123" s="187">
        <f t="shared" si="41"/>
        <v>-4.2199999999999994E-2</v>
      </c>
      <c r="O123" s="187">
        <f t="shared" si="42"/>
        <v>2.6600000000000002E-2</v>
      </c>
      <c r="P123" s="187">
        <f t="shared" si="43"/>
        <v>4.4600000000000001E-2</v>
      </c>
      <c r="Q123" s="187">
        <f t="shared" si="44"/>
        <v>-0.2959</v>
      </c>
      <c r="R123" s="187">
        <f t="shared" si="45"/>
        <v>0.77090000000000003</v>
      </c>
      <c r="S123" s="187">
        <f t="shared" si="46"/>
        <v>-0.1527</v>
      </c>
      <c r="T123" s="187">
        <f t="shared" si="47"/>
        <v>0.35630000000000001</v>
      </c>
      <c r="U123" s="187">
        <f t="shared" si="48"/>
        <v>-0.21850000000000003</v>
      </c>
    </row>
    <row r="124" spans="1:21" x14ac:dyDescent="0.35">
      <c r="A124" s="59">
        <v>44372</v>
      </c>
      <c r="B124">
        <v>0.24415600000000001</v>
      </c>
      <c r="C124">
        <v>-4.17</v>
      </c>
      <c r="D124">
        <v>2.67</v>
      </c>
      <c r="E124">
        <v>4.71</v>
      </c>
      <c r="F124">
        <v>-28.92</v>
      </c>
      <c r="G124">
        <v>79.87</v>
      </c>
      <c r="H124">
        <v>-15.86</v>
      </c>
      <c r="I124">
        <v>36.590000000000003</v>
      </c>
      <c r="J124">
        <v>-21.99</v>
      </c>
      <c r="K124" s="190">
        <f>INDEX(Bonds!$A$1:$I$1387,MATCH(Sov!A124,Bonds!$A$1:$A$1387,0),4)</f>
        <v>0.13</v>
      </c>
      <c r="L124" s="110">
        <f t="shared" si="40"/>
        <v>44372</v>
      </c>
      <c r="M124" s="187">
        <f t="shared" si="49"/>
        <v>0.11415600000000001</v>
      </c>
      <c r="N124" s="187">
        <f t="shared" si="41"/>
        <v>-4.1700000000000001E-2</v>
      </c>
      <c r="O124" s="187">
        <f t="shared" si="42"/>
        <v>2.6699999999999998E-2</v>
      </c>
      <c r="P124" s="187">
        <f t="shared" si="43"/>
        <v>4.7100000000000003E-2</v>
      </c>
      <c r="Q124" s="187">
        <f t="shared" si="44"/>
        <v>-0.28920000000000001</v>
      </c>
      <c r="R124" s="187">
        <f t="shared" si="45"/>
        <v>0.79870000000000008</v>
      </c>
      <c r="S124" s="187">
        <f t="shared" si="46"/>
        <v>-0.15859999999999999</v>
      </c>
      <c r="T124" s="187">
        <f t="shared" si="47"/>
        <v>0.36590000000000006</v>
      </c>
      <c r="U124" s="187">
        <f t="shared" si="48"/>
        <v>-0.21989999999999998</v>
      </c>
    </row>
    <row r="125" spans="1:21" x14ac:dyDescent="0.35">
      <c r="A125" s="59">
        <v>44371</v>
      </c>
      <c r="B125">
        <v>0.21145800000000001</v>
      </c>
      <c r="C125">
        <v>-4.57</v>
      </c>
      <c r="D125">
        <v>0.95</v>
      </c>
      <c r="E125">
        <v>3.09</v>
      </c>
      <c r="F125">
        <v>-29.31</v>
      </c>
      <c r="G125">
        <v>77.349999999999994</v>
      </c>
      <c r="H125">
        <v>-16.670000000000002</v>
      </c>
      <c r="I125">
        <v>35.130000000000003</v>
      </c>
      <c r="J125">
        <v>-22.18</v>
      </c>
      <c r="K125" s="190">
        <f>INDEX(Bonds!$A$1:$I$1387,MATCH(Sov!A125,Bonds!$A$1:$A$1387,0),4)</f>
        <v>0.1</v>
      </c>
      <c r="L125" s="110">
        <f t="shared" ref="L125:L138" si="50">A125</f>
        <v>44371</v>
      </c>
      <c r="M125" s="187">
        <f t="shared" ref="M125:M138" si="51">B125-$K125</f>
        <v>0.111458</v>
      </c>
      <c r="N125" s="187">
        <f t="shared" ref="N125:N138" si="52">C125/100</f>
        <v>-4.5700000000000005E-2</v>
      </c>
      <c r="O125" s="187">
        <f t="shared" ref="O125:O138" si="53">D125/100</f>
        <v>9.4999999999999998E-3</v>
      </c>
      <c r="P125" s="187">
        <f t="shared" ref="P125:P138" si="54">E125/100</f>
        <v>3.0899999999999997E-2</v>
      </c>
      <c r="Q125" s="187">
        <f t="shared" ref="Q125:Q138" si="55">F125/100</f>
        <v>-0.29309999999999997</v>
      </c>
      <c r="R125" s="187">
        <f t="shared" ref="R125:R138" si="56">G125/100</f>
        <v>0.77349999999999997</v>
      </c>
      <c r="S125" s="187">
        <f t="shared" ref="S125:S138" si="57">H125/100</f>
        <v>-0.16670000000000001</v>
      </c>
      <c r="T125" s="187">
        <f t="shared" ref="T125:T138" si="58">I125/100</f>
        <v>0.3513</v>
      </c>
      <c r="U125" s="187">
        <f t="shared" ref="U125:U138" si="59">J125/100</f>
        <v>-0.2218</v>
      </c>
    </row>
    <row r="126" spans="1:21" x14ac:dyDescent="0.35">
      <c r="A126" s="59">
        <v>44370</v>
      </c>
      <c r="B126">
        <v>0.21859700000000001</v>
      </c>
      <c r="C126">
        <v>-2.59</v>
      </c>
      <c r="D126">
        <v>1.46</v>
      </c>
      <c r="E126">
        <v>3.87</v>
      </c>
      <c r="F126">
        <v>-28.7</v>
      </c>
      <c r="G126">
        <v>80.44</v>
      </c>
      <c r="H126">
        <v>-13.39</v>
      </c>
      <c r="I126">
        <v>38.520000000000003</v>
      </c>
      <c r="J126">
        <v>-21.61</v>
      </c>
      <c r="K126" s="190">
        <f>INDEX(Bonds!$A$1:$I$1387,MATCH(Sov!A126,Bonds!$A$1:$A$1387,0),4)</f>
        <v>9.9000000000000005E-2</v>
      </c>
      <c r="L126" s="110">
        <f t="shared" si="50"/>
        <v>44370</v>
      </c>
      <c r="M126" s="187">
        <f t="shared" si="51"/>
        <v>0.11959700000000001</v>
      </c>
      <c r="N126" s="187">
        <f t="shared" si="52"/>
        <v>-2.5899999999999999E-2</v>
      </c>
      <c r="O126" s="187">
        <f t="shared" si="53"/>
        <v>1.46E-2</v>
      </c>
      <c r="P126" s="187">
        <f t="shared" si="54"/>
        <v>3.8699999999999998E-2</v>
      </c>
      <c r="Q126" s="187">
        <f t="shared" si="55"/>
        <v>-0.28699999999999998</v>
      </c>
      <c r="R126" s="187">
        <f t="shared" si="56"/>
        <v>0.8044</v>
      </c>
      <c r="S126" s="187">
        <f t="shared" si="57"/>
        <v>-0.13390000000000002</v>
      </c>
      <c r="T126" s="187">
        <f t="shared" si="58"/>
        <v>0.38520000000000004</v>
      </c>
      <c r="U126" s="187">
        <f t="shared" si="59"/>
        <v>-0.21609999999999999</v>
      </c>
    </row>
    <row r="127" spans="1:21" x14ac:dyDescent="0.35">
      <c r="A127" s="59">
        <v>44369</v>
      </c>
      <c r="B127">
        <v>0.23863100000000001</v>
      </c>
      <c r="C127">
        <v>-4.3099999999999996</v>
      </c>
      <c r="D127">
        <v>2.57</v>
      </c>
      <c r="E127">
        <v>4.38</v>
      </c>
      <c r="F127">
        <v>-27.02</v>
      </c>
      <c r="G127">
        <v>78.739999999999995</v>
      </c>
      <c r="H127">
        <v>-15.41</v>
      </c>
      <c r="I127">
        <v>36.69</v>
      </c>
      <c r="J127">
        <v>-21.57</v>
      </c>
      <c r="K127" s="190">
        <f>INDEX(Bonds!$A$1:$I$1387,MATCH(Sov!A127,Bonds!$A$1:$A$1387,0),4)</f>
        <v>0.104</v>
      </c>
      <c r="L127" s="110">
        <f t="shared" si="50"/>
        <v>44369</v>
      </c>
      <c r="M127" s="187">
        <f t="shared" si="51"/>
        <v>0.134631</v>
      </c>
      <c r="N127" s="187">
        <f t="shared" si="52"/>
        <v>-4.3099999999999999E-2</v>
      </c>
      <c r="O127" s="187">
        <f t="shared" si="53"/>
        <v>2.5699999999999997E-2</v>
      </c>
      <c r="P127" s="187">
        <f t="shared" si="54"/>
        <v>4.3799999999999999E-2</v>
      </c>
      <c r="Q127" s="187">
        <f t="shared" si="55"/>
        <v>-0.2702</v>
      </c>
      <c r="R127" s="187">
        <f t="shared" si="56"/>
        <v>0.78739999999999999</v>
      </c>
      <c r="S127" s="187">
        <f t="shared" si="57"/>
        <v>-0.15410000000000001</v>
      </c>
      <c r="T127" s="187">
        <f t="shared" si="58"/>
        <v>0.3669</v>
      </c>
      <c r="U127" s="187">
        <f t="shared" si="59"/>
        <v>-0.2157</v>
      </c>
    </row>
    <row r="128" spans="1:21" x14ac:dyDescent="0.35">
      <c r="A128" s="59">
        <v>44368</v>
      </c>
      <c r="B128">
        <v>0.236069</v>
      </c>
      <c r="C128">
        <v>-4.07</v>
      </c>
      <c r="D128">
        <v>1.99</v>
      </c>
      <c r="E128">
        <v>4.55</v>
      </c>
      <c r="F128">
        <v>-28.18</v>
      </c>
      <c r="G128">
        <v>77.11</v>
      </c>
      <c r="H128">
        <v>-14.27</v>
      </c>
      <c r="I128">
        <v>37.76</v>
      </c>
      <c r="J128">
        <v>-21.03</v>
      </c>
      <c r="K128" s="190">
        <f>INDEX(Bonds!$A$1:$I$1387,MATCH(Sov!A128,Bonds!$A$1:$A$1387,0),4)</f>
        <v>0.10299999999999999</v>
      </c>
      <c r="L128" s="110">
        <f t="shared" si="50"/>
        <v>44368</v>
      </c>
      <c r="M128" s="187">
        <f t="shared" si="51"/>
        <v>0.13306899999999999</v>
      </c>
      <c r="N128" s="187">
        <f t="shared" si="52"/>
        <v>-4.07E-2</v>
      </c>
      <c r="O128" s="187">
        <f t="shared" si="53"/>
        <v>1.9900000000000001E-2</v>
      </c>
      <c r="P128" s="187">
        <f t="shared" si="54"/>
        <v>4.5499999999999999E-2</v>
      </c>
      <c r="Q128" s="187">
        <f t="shared" si="55"/>
        <v>-0.28179999999999999</v>
      </c>
      <c r="R128" s="187">
        <f t="shared" si="56"/>
        <v>0.77110000000000001</v>
      </c>
      <c r="S128" s="187">
        <f t="shared" si="57"/>
        <v>-0.14269999999999999</v>
      </c>
      <c r="T128" s="187">
        <f t="shared" si="58"/>
        <v>0.37759999999999999</v>
      </c>
      <c r="U128" s="187">
        <f t="shared" si="59"/>
        <v>-0.21030000000000001</v>
      </c>
    </row>
    <row r="129" spans="1:21" x14ac:dyDescent="0.35">
      <c r="A129" s="59">
        <v>44365</v>
      </c>
      <c r="B129">
        <v>0.21809200000000001</v>
      </c>
      <c r="C129">
        <v>-3.19</v>
      </c>
      <c r="D129">
        <v>3.5</v>
      </c>
      <c r="E129">
        <v>5.77</v>
      </c>
      <c r="F129">
        <v>-28.5</v>
      </c>
      <c r="G129">
        <v>80.42</v>
      </c>
      <c r="H129">
        <v>-15.64</v>
      </c>
      <c r="I129">
        <v>38.85</v>
      </c>
      <c r="J129">
        <v>-20.63</v>
      </c>
      <c r="K129" s="190">
        <f>INDEX(Bonds!$A$1:$I$1387,MATCH(Sov!A129,Bonds!$A$1:$A$1387,0),4)</f>
        <v>7.0999999999999994E-2</v>
      </c>
      <c r="L129" s="110">
        <f t="shared" si="50"/>
        <v>44365</v>
      </c>
      <c r="M129" s="187">
        <f t="shared" si="51"/>
        <v>0.147092</v>
      </c>
      <c r="N129" s="187">
        <f t="shared" si="52"/>
        <v>-3.1899999999999998E-2</v>
      </c>
      <c r="O129" s="187">
        <f t="shared" si="53"/>
        <v>3.5000000000000003E-2</v>
      </c>
      <c r="P129" s="187">
        <f t="shared" si="54"/>
        <v>5.7699999999999994E-2</v>
      </c>
      <c r="Q129" s="187">
        <f t="shared" si="55"/>
        <v>-0.28499999999999998</v>
      </c>
      <c r="R129" s="187">
        <f t="shared" si="56"/>
        <v>0.80420000000000003</v>
      </c>
      <c r="S129" s="187">
        <f t="shared" si="57"/>
        <v>-0.15640000000000001</v>
      </c>
      <c r="T129" s="187">
        <f t="shared" si="58"/>
        <v>0.38850000000000001</v>
      </c>
      <c r="U129" s="187">
        <f t="shared" si="59"/>
        <v>-0.20629999999999998</v>
      </c>
    </row>
    <row r="130" spans="1:21" x14ac:dyDescent="0.35">
      <c r="A130" s="59">
        <v>44364</v>
      </c>
      <c r="B130">
        <v>0.221831</v>
      </c>
      <c r="C130">
        <v>-3.88</v>
      </c>
      <c r="D130">
        <v>3.26</v>
      </c>
      <c r="E130">
        <v>5.85</v>
      </c>
      <c r="F130">
        <v>-28.21</v>
      </c>
      <c r="G130">
        <v>72.180000000000007</v>
      </c>
      <c r="H130">
        <v>-15.66</v>
      </c>
      <c r="I130">
        <v>36.67</v>
      </c>
      <c r="J130">
        <v>-21.28</v>
      </c>
      <c r="K130" s="190">
        <f>INDEX(Bonds!$A$1:$I$1387,MATCH(Sov!A130,Bonds!$A$1:$A$1387,0),4)</f>
        <v>8.5999999999999993E-2</v>
      </c>
      <c r="L130" s="110">
        <f t="shared" si="50"/>
        <v>44364</v>
      </c>
      <c r="M130" s="187">
        <f t="shared" si="51"/>
        <v>0.13583100000000001</v>
      </c>
      <c r="N130" s="187">
        <f t="shared" si="52"/>
        <v>-3.8800000000000001E-2</v>
      </c>
      <c r="O130" s="187">
        <f t="shared" si="53"/>
        <v>3.2599999999999997E-2</v>
      </c>
      <c r="P130" s="187">
        <f t="shared" si="54"/>
        <v>5.8499999999999996E-2</v>
      </c>
      <c r="Q130" s="187">
        <f t="shared" si="55"/>
        <v>-0.28210000000000002</v>
      </c>
      <c r="R130" s="187">
        <f t="shared" si="56"/>
        <v>0.72180000000000011</v>
      </c>
      <c r="S130" s="187">
        <f t="shared" si="57"/>
        <v>-0.15659999999999999</v>
      </c>
      <c r="T130" s="187">
        <f t="shared" si="58"/>
        <v>0.36670000000000003</v>
      </c>
      <c r="U130" s="187">
        <f t="shared" si="59"/>
        <v>-0.21280000000000002</v>
      </c>
    </row>
    <row r="131" spans="1:21" x14ac:dyDescent="0.35">
      <c r="A131" s="59">
        <v>44363</v>
      </c>
      <c r="B131">
        <v>0.179897</v>
      </c>
      <c r="C131">
        <v>-6.83</v>
      </c>
      <c r="D131">
        <v>0.44</v>
      </c>
      <c r="E131">
        <v>2.8</v>
      </c>
      <c r="F131">
        <v>-30.78</v>
      </c>
      <c r="G131">
        <v>68.73</v>
      </c>
      <c r="H131">
        <v>-18.170000000000002</v>
      </c>
      <c r="I131">
        <v>32.520000000000003</v>
      </c>
      <c r="J131">
        <v>-21.79</v>
      </c>
      <c r="K131" s="190">
        <f>INDEX(Bonds!$A$1:$I$1387,MATCH(Sov!A131,Bonds!$A$1:$A$1387,0),4)</f>
        <v>0.1087</v>
      </c>
      <c r="L131" s="110">
        <f t="shared" si="50"/>
        <v>44363</v>
      </c>
      <c r="M131" s="187">
        <f t="shared" si="51"/>
        <v>7.1196999999999996E-2</v>
      </c>
      <c r="N131" s="187">
        <f t="shared" si="52"/>
        <v>-6.83E-2</v>
      </c>
      <c r="O131" s="187">
        <f t="shared" si="53"/>
        <v>4.4000000000000003E-3</v>
      </c>
      <c r="P131" s="187">
        <f t="shared" si="54"/>
        <v>2.7999999999999997E-2</v>
      </c>
      <c r="Q131" s="187">
        <f t="shared" si="55"/>
        <v>-0.30780000000000002</v>
      </c>
      <c r="R131" s="187">
        <f t="shared" si="56"/>
        <v>0.68730000000000002</v>
      </c>
      <c r="S131" s="187">
        <f t="shared" si="57"/>
        <v>-0.18170000000000003</v>
      </c>
      <c r="T131" s="187">
        <f t="shared" si="58"/>
        <v>0.32520000000000004</v>
      </c>
      <c r="U131" s="187">
        <f t="shared" si="59"/>
        <v>-0.21789999999999998</v>
      </c>
    </row>
    <row r="132" spans="1:21" x14ac:dyDescent="0.35">
      <c r="A132" s="59">
        <v>44362</v>
      </c>
      <c r="B132">
        <v>0.18782299999999999</v>
      </c>
      <c r="C132">
        <v>-5.46</v>
      </c>
      <c r="D132">
        <v>-0.12</v>
      </c>
      <c r="E132">
        <v>2.85</v>
      </c>
      <c r="F132">
        <v>-29.56</v>
      </c>
      <c r="G132">
        <v>68.81</v>
      </c>
      <c r="H132">
        <v>-17.329999999999998</v>
      </c>
      <c r="I132">
        <v>33.909999999999997</v>
      </c>
      <c r="J132">
        <v>-21.17</v>
      </c>
      <c r="K132" s="190">
        <f>INDEX(Bonds!$A$1:$I$1387,MATCH(Sov!A132,Bonds!$A$1:$A$1387,0),4)</f>
        <v>9.6000000000000002E-2</v>
      </c>
      <c r="L132" s="110">
        <f t="shared" si="50"/>
        <v>44362</v>
      </c>
      <c r="M132" s="187">
        <f t="shared" si="51"/>
        <v>9.1822999999999988E-2</v>
      </c>
      <c r="N132" s="187">
        <f t="shared" si="52"/>
        <v>-5.4600000000000003E-2</v>
      </c>
      <c r="O132" s="187">
        <f t="shared" si="53"/>
        <v>-1.1999999999999999E-3</v>
      </c>
      <c r="P132" s="187">
        <f t="shared" si="54"/>
        <v>2.8500000000000001E-2</v>
      </c>
      <c r="Q132" s="187">
        <f t="shared" si="55"/>
        <v>-0.29559999999999997</v>
      </c>
      <c r="R132" s="187">
        <f t="shared" si="56"/>
        <v>0.68810000000000004</v>
      </c>
      <c r="S132" s="187">
        <f t="shared" si="57"/>
        <v>-0.17329999999999998</v>
      </c>
      <c r="T132" s="187">
        <f t="shared" si="58"/>
        <v>0.33909999999999996</v>
      </c>
      <c r="U132" s="187">
        <f t="shared" si="59"/>
        <v>-0.21170000000000003</v>
      </c>
    </row>
    <row r="133" spans="1:21" x14ac:dyDescent="0.35">
      <c r="A133" s="59">
        <v>44361</v>
      </c>
      <c r="B133">
        <v>0.17398</v>
      </c>
      <c r="C133">
        <v>-5.59</v>
      </c>
      <c r="D133">
        <v>0.43</v>
      </c>
      <c r="E133">
        <v>3.32</v>
      </c>
      <c r="F133">
        <v>-30.12</v>
      </c>
      <c r="G133">
        <v>70.62</v>
      </c>
      <c r="H133">
        <v>-16.71</v>
      </c>
      <c r="I133">
        <v>33.799999999999997</v>
      </c>
      <c r="J133">
        <v>-21.58</v>
      </c>
      <c r="K133" s="190">
        <f>INDEX(Bonds!$A$1:$I$1387,MATCH(Sov!A133,Bonds!$A$1:$A$1387,0),4)</f>
        <v>8.43E-2</v>
      </c>
      <c r="L133" s="110">
        <f t="shared" si="50"/>
        <v>44361</v>
      </c>
      <c r="M133" s="187">
        <f t="shared" si="51"/>
        <v>8.9679999999999996E-2</v>
      </c>
      <c r="N133" s="187">
        <f t="shared" si="52"/>
        <v>-5.5899999999999998E-2</v>
      </c>
      <c r="O133" s="187">
        <f t="shared" si="53"/>
        <v>4.3E-3</v>
      </c>
      <c r="P133" s="187">
        <f t="shared" si="54"/>
        <v>3.32E-2</v>
      </c>
      <c r="Q133" s="187">
        <f t="shared" si="55"/>
        <v>-0.30120000000000002</v>
      </c>
      <c r="R133" s="187">
        <f t="shared" si="56"/>
        <v>0.70620000000000005</v>
      </c>
      <c r="S133" s="187">
        <f t="shared" si="57"/>
        <v>-0.1671</v>
      </c>
      <c r="T133" s="187">
        <f t="shared" si="58"/>
        <v>0.33799999999999997</v>
      </c>
      <c r="U133" s="187">
        <f t="shared" si="59"/>
        <v>-0.21579999999999999</v>
      </c>
    </row>
    <row r="134" spans="1:21" x14ac:dyDescent="0.35">
      <c r="A134" s="59">
        <v>44358</v>
      </c>
      <c r="B134">
        <v>0.14730099999999999</v>
      </c>
      <c r="C134">
        <v>-7.2</v>
      </c>
      <c r="D134">
        <v>-1.33</v>
      </c>
      <c r="E134">
        <v>1.38</v>
      </c>
      <c r="F134">
        <v>-30.66</v>
      </c>
      <c r="G134">
        <v>68.17</v>
      </c>
      <c r="H134">
        <v>-18.72</v>
      </c>
      <c r="I134">
        <v>31.38</v>
      </c>
      <c r="J134">
        <v>-21.81</v>
      </c>
      <c r="K134" s="190">
        <f>INDEX(Bonds!$A$1:$I$1387,MATCH(Sov!A134,Bonds!$A$1:$A$1387,0),4)</f>
        <v>5.3100000000000001E-2</v>
      </c>
      <c r="L134" s="110">
        <f t="shared" si="50"/>
        <v>44358</v>
      </c>
      <c r="M134" s="187">
        <f t="shared" si="51"/>
        <v>9.4200999999999979E-2</v>
      </c>
      <c r="N134" s="187">
        <f t="shared" si="52"/>
        <v>-7.2000000000000008E-2</v>
      </c>
      <c r="O134" s="187">
        <f t="shared" si="53"/>
        <v>-1.3300000000000001E-2</v>
      </c>
      <c r="P134" s="187">
        <f t="shared" si="54"/>
        <v>1.38E-2</v>
      </c>
      <c r="Q134" s="187">
        <f t="shared" si="55"/>
        <v>-0.30659999999999998</v>
      </c>
      <c r="R134" s="187">
        <f t="shared" si="56"/>
        <v>0.68169999999999997</v>
      </c>
      <c r="S134" s="187">
        <f t="shared" si="57"/>
        <v>-0.18719999999999998</v>
      </c>
      <c r="T134" s="187">
        <f t="shared" si="58"/>
        <v>0.31379999999999997</v>
      </c>
      <c r="U134" s="187">
        <f t="shared" si="59"/>
        <v>-0.21809999999999999</v>
      </c>
    </row>
    <row r="135" spans="1:21" x14ac:dyDescent="0.35">
      <c r="A135" s="59">
        <v>44357</v>
      </c>
      <c r="B135">
        <v>0.18512000000000001</v>
      </c>
      <c r="C135">
        <v>-6.61</v>
      </c>
      <c r="D135">
        <v>-0.28000000000000003</v>
      </c>
      <c r="E135">
        <v>2.52</v>
      </c>
      <c r="F135">
        <v>-30.42</v>
      </c>
      <c r="G135">
        <v>73.17</v>
      </c>
      <c r="H135">
        <v>-17.14</v>
      </c>
      <c r="I135">
        <v>34.32</v>
      </c>
      <c r="J135">
        <v>-21.5</v>
      </c>
      <c r="K135" s="190">
        <f>INDEX(Bonds!$A$1:$I$1387,MATCH(Sov!A135,Bonds!$A$1:$A$1387,0),4)</f>
        <v>5.8000000000000003E-2</v>
      </c>
      <c r="L135" s="110">
        <f t="shared" si="50"/>
        <v>44357</v>
      </c>
      <c r="M135" s="187">
        <f t="shared" si="51"/>
        <v>0.12712000000000001</v>
      </c>
      <c r="N135" s="187">
        <f t="shared" si="52"/>
        <v>-6.6100000000000006E-2</v>
      </c>
      <c r="O135" s="187">
        <f t="shared" si="53"/>
        <v>-2.8000000000000004E-3</v>
      </c>
      <c r="P135" s="187">
        <f t="shared" si="54"/>
        <v>2.52E-2</v>
      </c>
      <c r="Q135" s="187">
        <f t="shared" si="55"/>
        <v>-0.30420000000000003</v>
      </c>
      <c r="R135" s="187">
        <f t="shared" si="56"/>
        <v>0.73170000000000002</v>
      </c>
      <c r="S135" s="187">
        <f t="shared" si="57"/>
        <v>-0.1714</v>
      </c>
      <c r="T135" s="187">
        <f t="shared" si="58"/>
        <v>0.34320000000000001</v>
      </c>
      <c r="U135" s="187">
        <f t="shared" si="59"/>
        <v>-0.215</v>
      </c>
    </row>
    <row r="136" spans="1:21" x14ac:dyDescent="0.35">
      <c r="A136" s="59">
        <v>44356</v>
      </c>
      <c r="B136">
        <v>0.16878399999999999</v>
      </c>
      <c r="C136">
        <v>-5.97</v>
      </c>
      <c r="D136">
        <v>0.89</v>
      </c>
      <c r="E136">
        <v>2.5299999999999998</v>
      </c>
      <c r="F136">
        <v>-28.88</v>
      </c>
      <c r="G136">
        <v>75.239999999999995</v>
      </c>
      <c r="H136">
        <v>-16.78</v>
      </c>
      <c r="I136">
        <v>35.659999999999997</v>
      </c>
      <c r="J136">
        <v>-22.18</v>
      </c>
      <c r="K136" s="190">
        <f>INDEX(Bonds!$A$1:$I$1387,MATCH(Sov!A136,Bonds!$A$1:$A$1387,0),4)</f>
        <v>6.4000000000000001E-2</v>
      </c>
      <c r="L136" s="110">
        <f t="shared" si="50"/>
        <v>44356</v>
      </c>
      <c r="M136" s="187">
        <f t="shared" si="51"/>
        <v>0.10478399999999999</v>
      </c>
      <c r="N136" s="187">
        <f t="shared" si="52"/>
        <v>-5.9699999999999996E-2</v>
      </c>
      <c r="O136" s="187">
        <f t="shared" si="53"/>
        <v>8.8999999999999999E-3</v>
      </c>
      <c r="P136" s="187">
        <f t="shared" si="54"/>
        <v>2.53E-2</v>
      </c>
      <c r="Q136" s="187">
        <f t="shared" si="55"/>
        <v>-0.2888</v>
      </c>
      <c r="R136" s="187">
        <f t="shared" si="56"/>
        <v>0.75239999999999996</v>
      </c>
      <c r="S136" s="187">
        <f t="shared" si="57"/>
        <v>-0.1678</v>
      </c>
      <c r="T136" s="187">
        <f t="shared" si="58"/>
        <v>0.35659999999999997</v>
      </c>
      <c r="U136" s="187">
        <f t="shared" si="59"/>
        <v>-0.2218</v>
      </c>
    </row>
    <row r="137" spans="1:21" x14ac:dyDescent="0.35">
      <c r="A137" s="59">
        <v>44355</v>
      </c>
      <c r="B137">
        <v>0.21737200000000001</v>
      </c>
      <c r="C137">
        <v>-5.41</v>
      </c>
      <c r="D137">
        <v>0.67</v>
      </c>
      <c r="E137">
        <v>2.83</v>
      </c>
      <c r="F137">
        <v>-29.22</v>
      </c>
      <c r="G137">
        <v>76.61</v>
      </c>
      <c r="H137">
        <v>-17.23</v>
      </c>
      <c r="I137">
        <v>36.590000000000003</v>
      </c>
      <c r="J137">
        <v>-21.62</v>
      </c>
      <c r="K137" s="190">
        <f>INDEX(Bonds!$A$1:$I$1387,MATCH(Sov!A137,Bonds!$A$1:$A$1387,0),4)</f>
        <v>9.4E-2</v>
      </c>
      <c r="L137" s="110">
        <f t="shared" si="50"/>
        <v>44355</v>
      </c>
      <c r="M137" s="187">
        <f t="shared" si="51"/>
        <v>0.12337200000000001</v>
      </c>
      <c r="N137" s="187">
        <f t="shared" si="52"/>
        <v>-5.4100000000000002E-2</v>
      </c>
      <c r="O137" s="187">
        <f t="shared" si="53"/>
        <v>6.7000000000000002E-3</v>
      </c>
      <c r="P137" s="187">
        <f t="shared" si="54"/>
        <v>2.8300000000000002E-2</v>
      </c>
      <c r="Q137" s="187">
        <f t="shared" si="55"/>
        <v>-0.29220000000000002</v>
      </c>
      <c r="R137" s="187">
        <f t="shared" si="56"/>
        <v>0.7661</v>
      </c>
      <c r="S137" s="187">
        <f t="shared" si="57"/>
        <v>-0.17230000000000001</v>
      </c>
      <c r="T137" s="187">
        <f t="shared" si="58"/>
        <v>0.36590000000000006</v>
      </c>
      <c r="U137" s="187">
        <f t="shared" si="59"/>
        <v>-0.2162</v>
      </c>
    </row>
    <row r="138" spans="1:21" x14ac:dyDescent="0.35">
      <c r="A138" s="59">
        <v>44354</v>
      </c>
      <c r="B138">
        <v>0.241757</v>
      </c>
      <c r="C138">
        <v>-4.32</v>
      </c>
      <c r="D138">
        <v>0.53</v>
      </c>
      <c r="E138">
        <v>3.27</v>
      </c>
      <c r="F138">
        <v>-28.11</v>
      </c>
      <c r="G138">
        <v>79.62</v>
      </c>
      <c r="H138">
        <v>-16.72</v>
      </c>
      <c r="I138">
        <v>37.08</v>
      </c>
      <c r="J138">
        <v>-20.71</v>
      </c>
      <c r="K138" s="190">
        <f>INDEX(Bonds!$A$1:$I$1387,MATCH(Sov!A138,Bonds!$A$1:$A$1387,0),4)</f>
        <v>0.11700000000000001</v>
      </c>
      <c r="L138" s="110">
        <f t="shared" si="50"/>
        <v>44354</v>
      </c>
      <c r="M138" s="187">
        <f t="shared" si="51"/>
        <v>0.12475699999999999</v>
      </c>
      <c r="N138" s="187">
        <f t="shared" si="52"/>
        <v>-4.3200000000000002E-2</v>
      </c>
      <c r="O138" s="187">
        <f t="shared" si="53"/>
        <v>5.3E-3</v>
      </c>
      <c r="P138" s="187">
        <f t="shared" si="54"/>
        <v>3.27E-2</v>
      </c>
      <c r="Q138" s="187">
        <f t="shared" si="55"/>
        <v>-0.28110000000000002</v>
      </c>
      <c r="R138" s="187">
        <f t="shared" si="56"/>
        <v>0.79620000000000002</v>
      </c>
      <c r="S138" s="187">
        <f t="shared" si="57"/>
        <v>-0.16719999999999999</v>
      </c>
      <c r="T138" s="187">
        <f t="shared" si="58"/>
        <v>0.37079999999999996</v>
      </c>
      <c r="U138" s="187">
        <f t="shared" si="59"/>
        <v>-0.20710000000000001</v>
      </c>
    </row>
    <row r="139" spans="1:21" x14ac:dyDescent="0.35">
      <c r="A139" s="59">
        <v>44351</v>
      </c>
      <c r="B139">
        <v>0.21582899999999999</v>
      </c>
      <c r="C139">
        <v>-5.98</v>
      </c>
      <c r="D139">
        <v>-0.1</v>
      </c>
      <c r="E139">
        <v>3.09</v>
      </c>
      <c r="F139">
        <v>-29.77</v>
      </c>
      <c r="G139">
        <v>77.180000000000007</v>
      </c>
      <c r="H139">
        <v>-18.399999999999999</v>
      </c>
      <c r="I139">
        <v>35.72</v>
      </c>
      <c r="J139">
        <v>-21.4</v>
      </c>
      <c r="K139" s="190">
        <f>INDEX(Bonds!$A$1:$I$1387,MATCH(Sov!A139,Bonds!$A$1:$A$1387,0),4)</f>
        <v>0.10199999999999999</v>
      </c>
      <c r="L139" s="110">
        <f t="shared" ref="L139:L162" si="60">A139</f>
        <v>44351</v>
      </c>
      <c r="M139" s="187">
        <f t="shared" ref="M139:M162" si="61">B139-$K139</f>
        <v>0.113829</v>
      </c>
      <c r="N139" s="187">
        <f>C139/100</f>
        <v>-5.9800000000000006E-2</v>
      </c>
      <c r="O139" s="187">
        <f t="shared" ref="O139:U139" si="62">D139/100</f>
        <v>-1E-3</v>
      </c>
      <c r="P139" s="187">
        <f t="shared" si="62"/>
        <v>3.0899999999999997E-2</v>
      </c>
      <c r="Q139" s="187">
        <f t="shared" si="62"/>
        <v>-0.29770000000000002</v>
      </c>
      <c r="R139" s="187">
        <f t="shared" si="62"/>
        <v>0.77180000000000004</v>
      </c>
      <c r="S139" s="187">
        <f t="shared" si="62"/>
        <v>-0.184</v>
      </c>
      <c r="T139" s="187">
        <f t="shared" si="62"/>
        <v>0.35719999999999996</v>
      </c>
      <c r="U139" s="187">
        <f t="shared" si="62"/>
        <v>-0.214</v>
      </c>
    </row>
    <row r="140" spans="1:21" x14ac:dyDescent="0.35">
      <c r="A140" s="193">
        <v>44350</v>
      </c>
      <c r="B140">
        <v>0.234903</v>
      </c>
      <c r="C140">
        <v>-5.13</v>
      </c>
      <c r="D140">
        <v>0.64</v>
      </c>
      <c r="E140">
        <v>2.31</v>
      </c>
      <c r="F140">
        <v>-28.69</v>
      </c>
      <c r="G140">
        <v>76.569999999999993</v>
      </c>
      <c r="H140">
        <v>-16.98</v>
      </c>
      <c r="I140">
        <v>37.04</v>
      </c>
      <c r="J140">
        <v>-20.350000000000001</v>
      </c>
      <c r="K140" s="190">
        <f>INDEX(Bonds!$A$1:$I$1387,MATCH(Sov!A140,Bonds!$A$1:$A$1387,0),4)</f>
        <v>0.128</v>
      </c>
      <c r="L140" s="110">
        <f t="shared" si="60"/>
        <v>44350</v>
      </c>
      <c r="M140" s="187">
        <f t="shared" si="61"/>
        <v>0.106903</v>
      </c>
      <c r="N140" s="187">
        <f t="shared" ref="N140:N203" si="63">C140/100</f>
        <v>-5.1299999999999998E-2</v>
      </c>
      <c r="O140" s="187">
        <f t="shared" ref="O140:O203" si="64">D140/100</f>
        <v>6.4000000000000003E-3</v>
      </c>
      <c r="P140" s="187">
        <f t="shared" ref="P140:P203" si="65">E140/100</f>
        <v>2.3099999999999999E-2</v>
      </c>
      <c r="Q140" s="187">
        <f t="shared" ref="Q140:Q203" si="66">F140/100</f>
        <v>-0.28689999999999999</v>
      </c>
      <c r="R140" s="187">
        <f t="shared" ref="R140:R203" si="67">G140/100</f>
        <v>0.76569999999999994</v>
      </c>
      <c r="S140" s="187">
        <f t="shared" ref="S140:S203" si="68">H140/100</f>
        <v>-0.16980000000000001</v>
      </c>
      <c r="T140" s="187">
        <f t="shared" ref="T140:T203" si="69">I140/100</f>
        <v>0.37040000000000001</v>
      </c>
      <c r="U140" s="187">
        <f t="shared" ref="U140:U203" si="70">J140/100</f>
        <v>-0.20350000000000001</v>
      </c>
    </row>
    <row r="141" spans="1:21" x14ac:dyDescent="0.35">
      <c r="A141" s="193">
        <v>44349</v>
      </c>
      <c r="B141">
        <v>0.22589200000000001</v>
      </c>
      <c r="C141">
        <v>-3.87</v>
      </c>
      <c r="D141">
        <v>0.28999999999999998</v>
      </c>
      <c r="E141">
        <v>4.12</v>
      </c>
      <c r="F141">
        <v>-28.01</v>
      </c>
      <c r="G141">
        <v>76.900000000000006</v>
      </c>
      <c r="H141">
        <v>-16.28</v>
      </c>
      <c r="I141">
        <v>36.33</v>
      </c>
      <c r="J141">
        <v>-20.47</v>
      </c>
      <c r="K141" s="190">
        <f>INDEX(Bonds!$A$1:$I$1387,MATCH(Sov!A141,Bonds!$A$1:$A$1387,0),4)</f>
        <v>0.105</v>
      </c>
      <c r="L141" s="110">
        <f t="shared" si="60"/>
        <v>44349</v>
      </c>
      <c r="M141" s="187">
        <f t="shared" si="61"/>
        <v>0.12089200000000001</v>
      </c>
      <c r="N141" s="187">
        <f t="shared" si="63"/>
        <v>-3.8699999999999998E-2</v>
      </c>
      <c r="O141" s="187">
        <f t="shared" si="64"/>
        <v>2.8999999999999998E-3</v>
      </c>
      <c r="P141" s="187">
        <f t="shared" si="65"/>
        <v>4.1200000000000001E-2</v>
      </c>
      <c r="Q141" s="187">
        <f t="shared" si="66"/>
        <v>-0.28010000000000002</v>
      </c>
      <c r="R141" s="187">
        <f t="shared" si="67"/>
        <v>0.76900000000000002</v>
      </c>
      <c r="S141" s="187">
        <f t="shared" si="68"/>
        <v>-0.1628</v>
      </c>
      <c r="T141" s="187">
        <f t="shared" si="69"/>
        <v>0.36329999999999996</v>
      </c>
      <c r="U141" s="187">
        <f t="shared" si="70"/>
        <v>-0.20469999999999999</v>
      </c>
    </row>
    <row r="142" spans="1:21" x14ac:dyDescent="0.35">
      <c r="A142" s="193">
        <v>44348</v>
      </c>
      <c r="B142">
        <v>0.23949500000000001</v>
      </c>
      <c r="C142">
        <v>-3.36</v>
      </c>
      <c r="D142">
        <v>1.02</v>
      </c>
      <c r="E142">
        <v>4.0599999999999996</v>
      </c>
      <c r="F142">
        <v>-26.68</v>
      </c>
      <c r="G142">
        <v>79.459999999999994</v>
      </c>
      <c r="H142">
        <v>-15.4</v>
      </c>
      <c r="I142">
        <v>36.72</v>
      </c>
      <c r="J142">
        <v>-19.87</v>
      </c>
      <c r="K142" s="190">
        <f>INDEX(Bonds!$A$1:$I$1387,MATCH(Sov!A142,Bonds!$A$1:$A$1387,0),4)</f>
        <v>0.112</v>
      </c>
      <c r="L142" s="110">
        <f t="shared" si="60"/>
        <v>44348</v>
      </c>
      <c r="M142" s="187">
        <f t="shared" si="61"/>
        <v>0.12749500000000002</v>
      </c>
      <c r="N142" s="187">
        <f t="shared" si="63"/>
        <v>-3.3599999999999998E-2</v>
      </c>
      <c r="O142" s="187">
        <f t="shared" si="64"/>
        <v>1.0200000000000001E-2</v>
      </c>
      <c r="P142" s="187">
        <f t="shared" si="65"/>
        <v>4.0599999999999997E-2</v>
      </c>
      <c r="Q142" s="187">
        <f t="shared" si="66"/>
        <v>-0.26679999999999998</v>
      </c>
      <c r="R142" s="187">
        <f t="shared" si="67"/>
        <v>0.79459999999999997</v>
      </c>
      <c r="S142" s="187">
        <f t="shared" si="68"/>
        <v>-0.154</v>
      </c>
      <c r="T142" s="187">
        <f t="shared" si="69"/>
        <v>0.36719999999999997</v>
      </c>
      <c r="U142" s="187">
        <f t="shared" si="70"/>
        <v>-0.19870000000000002</v>
      </c>
    </row>
    <row r="143" spans="1:21" x14ac:dyDescent="0.35">
      <c r="A143" s="193">
        <v>44347</v>
      </c>
      <c r="B143">
        <v>0.25189699999999998</v>
      </c>
      <c r="C143">
        <v>-5.01</v>
      </c>
      <c r="D143">
        <v>1.34</v>
      </c>
      <c r="E143">
        <v>4.29</v>
      </c>
      <c r="F143">
        <v>-27.8</v>
      </c>
      <c r="G143">
        <v>79.17</v>
      </c>
      <c r="H143">
        <v>-15.83</v>
      </c>
      <c r="I143">
        <v>37.049999999999997</v>
      </c>
      <c r="J143">
        <v>-20.5</v>
      </c>
      <c r="K143" s="190">
        <f>INDEX(Bonds!$A$1:$I$1387,MATCH(Sov!A143,Bonds!$A$1:$A$1387,0),4)</f>
        <v>0.114</v>
      </c>
      <c r="L143" s="110">
        <f t="shared" si="60"/>
        <v>44347</v>
      </c>
      <c r="M143" s="187">
        <f t="shared" ref="M143" si="71">B143-$K143</f>
        <v>0.13789699999999999</v>
      </c>
      <c r="N143" s="187">
        <f t="shared" si="63"/>
        <v>-5.0099999999999999E-2</v>
      </c>
      <c r="O143" s="187">
        <f t="shared" si="64"/>
        <v>1.34E-2</v>
      </c>
      <c r="P143" s="187">
        <f t="shared" si="65"/>
        <v>4.2900000000000001E-2</v>
      </c>
      <c r="Q143" s="187">
        <f t="shared" si="66"/>
        <v>-0.27800000000000002</v>
      </c>
      <c r="R143" s="187">
        <f t="shared" si="67"/>
        <v>0.79170000000000007</v>
      </c>
      <c r="S143" s="187">
        <f t="shared" si="68"/>
        <v>-0.1583</v>
      </c>
      <c r="T143" s="187">
        <f t="shared" si="69"/>
        <v>0.3705</v>
      </c>
      <c r="U143" s="187">
        <f t="shared" si="70"/>
        <v>-0.20499999999999999</v>
      </c>
    </row>
    <row r="144" spans="1:21" x14ac:dyDescent="0.35">
      <c r="A144" s="193">
        <v>44344</v>
      </c>
      <c r="B144">
        <v>0.25189699999999998</v>
      </c>
      <c r="C144">
        <v>-5.01</v>
      </c>
      <c r="D144">
        <v>1.34</v>
      </c>
      <c r="E144">
        <v>4.29</v>
      </c>
      <c r="F144">
        <v>-27.8</v>
      </c>
      <c r="G144">
        <v>79.17</v>
      </c>
      <c r="H144">
        <v>-15.83</v>
      </c>
      <c r="I144">
        <v>37.049999999999997</v>
      </c>
      <c r="J144">
        <v>-20.5</v>
      </c>
      <c r="K144" s="190">
        <f>INDEX(Bonds!$A$1:$I$1387,MATCH(Sov!A144,Bonds!$A$1:$A$1387,0),4)</f>
        <v>0.11799999999999999</v>
      </c>
      <c r="L144" s="110">
        <f t="shared" si="60"/>
        <v>44344</v>
      </c>
      <c r="M144" s="187">
        <f t="shared" si="61"/>
        <v>0.13389699999999999</v>
      </c>
      <c r="N144" s="187">
        <f t="shared" si="63"/>
        <v>-5.0099999999999999E-2</v>
      </c>
      <c r="O144" s="187">
        <f t="shared" si="64"/>
        <v>1.34E-2</v>
      </c>
      <c r="P144" s="187">
        <f t="shared" si="65"/>
        <v>4.2900000000000001E-2</v>
      </c>
      <c r="Q144" s="187">
        <f t="shared" si="66"/>
        <v>-0.27800000000000002</v>
      </c>
      <c r="R144" s="187">
        <f t="shared" si="67"/>
        <v>0.79170000000000007</v>
      </c>
      <c r="S144" s="187">
        <f t="shared" si="68"/>
        <v>-0.1583</v>
      </c>
      <c r="T144" s="187">
        <f t="shared" si="69"/>
        <v>0.3705</v>
      </c>
      <c r="U144" s="187">
        <f t="shared" si="70"/>
        <v>-0.20499999999999999</v>
      </c>
    </row>
    <row r="145" spans="1:21" x14ac:dyDescent="0.35">
      <c r="A145" s="193">
        <v>44343</v>
      </c>
      <c r="B145">
        <v>0.24529400000000001</v>
      </c>
      <c r="C145">
        <v>-4.09</v>
      </c>
      <c r="D145">
        <v>0.82</v>
      </c>
      <c r="E145">
        <v>3.81</v>
      </c>
      <c r="F145">
        <v>-27.88</v>
      </c>
      <c r="G145">
        <v>81.349999999999994</v>
      </c>
      <c r="H145">
        <v>-15.7</v>
      </c>
      <c r="I145">
        <v>36.65</v>
      </c>
      <c r="J145">
        <v>-20.47</v>
      </c>
      <c r="K145" s="190">
        <f>INDEX(Bonds!$A$1:$I$1387,MATCH(Sov!A145,Bonds!$A$1:$A$1387,0),4)</f>
        <v>0.123</v>
      </c>
      <c r="L145" s="110">
        <f t="shared" si="60"/>
        <v>44343</v>
      </c>
      <c r="M145" s="187">
        <f t="shared" si="61"/>
        <v>0.12229400000000001</v>
      </c>
      <c r="N145" s="187">
        <f t="shared" si="63"/>
        <v>-4.0899999999999999E-2</v>
      </c>
      <c r="O145" s="187">
        <f t="shared" si="64"/>
        <v>8.199999999999999E-3</v>
      </c>
      <c r="P145" s="187">
        <f t="shared" si="65"/>
        <v>3.8100000000000002E-2</v>
      </c>
      <c r="Q145" s="187">
        <f t="shared" si="66"/>
        <v>-0.27879999999999999</v>
      </c>
      <c r="R145" s="187">
        <f t="shared" si="67"/>
        <v>0.81349999999999989</v>
      </c>
      <c r="S145" s="187">
        <f t="shared" si="68"/>
        <v>-0.157</v>
      </c>
      <c r="T145" s="187">
        <f t="shared" si="69"/>
        <v>0.36649999999999999</v>
      </c>
      <c r="U145" s="187">
        <f t="shared" si="70"/>
        <v>-0.20469999999999999</v>
      </c>
    </row>
    <row r="146" spans="1:21" x14ac:dyDescent="0.35">
      <c r="A146" s="193">
        <v>44342</v>
      </c>
      <c r="B146">
        <v>0.249114</v>
      </c>
      <c r="C146">
        <v>-4.9800000000000004</v>
      </c>
      <c r="D146">
        <v>1.63</v>
      </c>
      <c r="E146">
        <v>4.09</v>
      </c>
      <c r="F146">
        <v>-28.42</v>
      </c>
      <c r="G146">
        <v>81.47</v>
      </c>
      <c r="H146">
        <v>-15.84</v>
      </c>
      <c r="I146">
        <v>38.630000000000003</v>
      </c>
      <c r="J146">
        <v>-21.39</v>
      </c>
      <c r="K146" s="190">
        <f>INDEX(Bonds!$A$1:$I$1387,MATCH(Sov!A146,Bonds!$A$1:$A$1387,0),4)</f>
        <v>9.1999999999999998E-2</v>
      </c>
      <c r="L146" s="110">
        <f t="shared" si="60"/>
        <v>44342</v>
      </c>
      <c r="M146" s="187">
        <f t="shared" si="61"/>
        <v>0.157114</v>
      </c>
      <c r="N146" s="187">
        <f t="shared" si="63"/>
        <v>-4.9800000000000004E-2</v>
      </c>
      <c r="O146" s="187">
        <f t="shared" si="64"/>
        <v>1.6299999999999999E-2</v>
      </c>
      <c r="P146" s="187">
        <f t="shared" si="65"/>
        <v>4.0899999999999999E-2</v>
      </c>
      <c r="Q146" s="187">
        <f t="shared" si="66"/>
        <v>-0.28420000000000001</v>
      </c>
      <c r="R146" s="187">
        <f t="shared" si="67"/>
        <v>0.81469999999999998</v>
      </c>
      <c r="S146" s="187">
        <f t="shared" si="68"/>
        <v>-0.15839999999999999</v>
      </c>
      <c r="T146" s="187">
        <f t="shared" si="69"/>
        <v>0.38630000000000003</v>
      </c>
      <c r="U146" s="187">
        <f t="shared" si="70"/>
        <v>-0.21390000000000001</v>
      </c>
    </row>
    <row r="147" spans="1:21" x14ac:dyDescent="0.35">
      <c r="A147" s="193">
        <v>44341</v>
      </c>
      <c r="B147">
        <v>0.22079599999999999</v>
      </c>
      <c r="C147">
        <v>-4.1500000000000004</v>
      </c>
      <c r="D147">
        <v>1.93</v>
      </c>
      <c r="E147">
        <v>3.62</v>
      </c>
      <c r="F147">
        <v>-27.88</v>
      </c>
      <c r="G147">
        <v>82.09</v>
      </c>
      <c r="H147">
        <v>-15.48</v>
      </c>
      <c r="I147">
        <v>37.29</v>
      </c>
      <c r="J147">
        <v>-21.22</v>
      </c>
      <c r="K147" s="190">
        <f>INDEX(Bonds!$A$1:$I$1387,MATCH(Sov!A147,Bonds!$A$1:$A$1387,0),4)</f>
        <v>0.11899999999999999</v>
      </c>
      <c r="L147" s="110">
        <f t="shared" si="60"/>
        <v>44341</v>
      </c>
      <c r="M147" s="187">
        <f t="shared" si="61"/>
        <v>0.101796</v>
      </c>
      <c r="N147" s="187">
        <f t="shared" si="63"/>
        <v>-4.1500000000000002E-2</v>
      </c>
      <c r="O147" s="187">
        <f t="shared" si="64"/>
        <v>1.9299999999999998E-2</v>
      </c>
      <c r="P147" s="187">
        <f t="shared" si="65"/>
        <v>3.6200000000000003E-2</v>
      </c>
      <c r="Q147" s="187">
        <f t="shared" si="66"/>
        <v>-0.27879999999999999</v>
      </c>
      <c r="R147" s="187">
        <f t="shared" si="67"/>
        <v>0.82090000000000007</v>
      </c>
      <c r="S147" s="187">
        <f t="shared" si="68"/>
        <v>-0.15479999999999999</v>
      </c>
      <c r="T147" s="187">
        <f t="shared" si="69"/>
        <v>0.37290000000000001</v>
      </c>
      <c r="U147" s="187">
        <f t="shared" si="70"/>
        <v>-0.2122</v>
      </c>
    </row>
    <row r="148" spans="1:21" x14ac:dyDescent="0.35">
      <c r="A148" s="193">
        <v>44340</v>
      </c>
      <c r="B148">
        <v>0.27082000000000001</v>
      </c>
      <c r="C148">
        <v>-1.77</v>
      </c>
      <c r="D148">
        <v>4.3099999999999996</v>
      </c>
      <c r="E148">
        <v>6.22</v>
      </c>
      <c r="F148">
        <v>-27.13</v>
      </c>
      <c r="G148">
        <v>88.34</v>
      </c>
      <c r="H148">
        <v>-14.07</v>
      </c>
      <c r="I148">
        <v>40.14</v>
      </c>
      <c r="J148">
        <v>-21.31</v>
      </c>
      <c r="K148" s="190">
        <f>INDEX(Bonds!$A$1:$I$1387,MATCH(Sov!A148,Bonds!$A$1:$A$1387,0),4)</f>
        <v>0.1489</v>
      </c>
      <c r="L148" s="110">
        <f t="shared" si="60"/>
        <v>44340</v>
      </c>
      <c r="M148" s="187">
        <f t="shared" si="61"/>
        <v>0.12192</v>
      </c>
      <c r="N148" s="187">
        <f t="shared" si="63"/>
        <v>-1.77E-2</v>
      </c>
      <c r="O148" s="187">
        <f t="shared" si="64"/>
        <v>4.3099999999999999E-2</v>
      </c>
      <c r="P148" s="187">
        <f t="shared" si="65"/>
        <v>6.2199999999999998E-2</v>
      </c>
      <c r="Q148" s="187">
        <f t="shared" si="66"/>
        <v>-0.27129999999999999</v>
      </c>
      <c r="R148" s="187">
        <f t="shared" si="67"/>
        <v>0.88340000000000007</v>
      </c>
      <c r="S148" s="187">
        <f t="shared" si="68"/>
        <v>-0.14069999999999999</v>
      </c>
      <c r="T148" s="187">
        <f t="shared" si="69"/>
        <v>0.40139999999999998</v>
      </c>
      <c r="U148" s="187">
        <f t="shared" si="70"/>
        <v>-0.21309999999999998</v>
      </c>
    </row>
    <row r="149" spans="1:21" x14ac:dyDescent="0.35">
      <c r="A149" s="193">
        <v>44337</v>
      </c>
      <c r="B149">
        <v>0.34591899999999998</v>
      </c>
      <c r="C149">
        <v>-1.99</v>
      </c>
      <c r="D149">
        <v>5.52</v>
      </c>
      <c r="E149">
        <v>7.04</v>
      </c>
      <c r="F149">
        <v>-26.9</v>
      </c>
      <c r="G149">
        <v>87.39</v>
      </c>
      <c r="H149">
        <v>-12.91</v>
      </c>
      <c r="I149">
        <v>42.03</v>
      </c>
      <c r="J149">
        <v>-20.84</v>
      </c>
      <c r="K149" s="190">
        <f>INDEX(Bonds!$A$1:$I$1387,MATCH(Sov!A149,Bonds!$A$1:$A$1387,0),4)</f>
        <v>0.159</v>
      </c>
      <c r="L149" s="110">
        <f t="shared" si="60"/>
        <v>44337</v>
      </c>
      <c r="M149" s="187">
        <f t="shared" si="61"/>
        <v>0.18691899999999997</v>
      </c>
      <c r="N149" s="187">
        <f t="shared" si="63"/>
        <v>-1.9900000000000001E-2</v>
      </c>
      <c r="O149" s="187">
        <f t="shared" si="64"/>
        <v>5.5199999999999999E-2</v>
      </c>
      <c r="P149" s="187">
        <f t="shared" si="65"/>
        <v>7.0400000000000004E-2</v>
      </c>
      <c r="Q149" s="187">
        <f t="shared" si="66"/>
        <v>-0.26899999999999996</v>
      </c>
      <c r="R149" s="187">
        <f t="shared" si="67"/>
        <v>0.87390000000000001</v>
      </c>
      <c r="S149" s="187">
        <f t="shared" si="68"/>
        <v>-0.12909999999999999</v>
      </c>
      <c r="T149" s="187">
        <f t="shared" si="69"/>
        <v>0.42030000000000001</v>
      </c>
      <c r="U149" s="187">
        <f t="shared" si="70"/>
        <v>-0.2084</v>
      </c>
    </row>
    <row r="150" spans="1:21" x14ac:dyDescent="0.35">
      <c r="A150" s="193">
        <v>44336</v>
      </c>
      <c r="B150">
        <v>0.31419399999999997</v>
      </c>
      <c r="C150">
        <v>-3.01</v>
      </c>
      <c r="D150">
        <v>4.87</v>
      </c>
      <c r="E150">
        <v>5.9</v>
      </c>
      <c r="F150">
        <v>-27.25</v>
      </c>
      <c r="G150">
        <v>87.07</v>
      </c>
      <c r="H150">
        <v>-13.11</v>
      </c>
      <c r="I150">
        <v>40.020000000000003</v>
      </c>
      <c r="J150">
        <v>-20.27</v>
      </c>
      <c r="K150" s="190">
        <f>INDEX(Bonds!$A$1:$I$1387,MATCH(Sov!A150,Bonds!$A$1:$A$1387,0),4)</f>
        <v>0.17599999999999999</v>
      </c>
      <c r="L150" s="110">
        <f t="shared" si="60"/>
        <v>44336</v>
      </c>
      <c r="M150" s="187">
        <f t="shared" si="61"/>
        <v>0.13819399999999998</v>
      </c>
      <c r="N150" s="187">
        <f t="shared" si="63"/>
        <v>-3.0099999999999998E-2</v>
      </c>
      <c r="O150" s="187">
        <f t="shared" si="64"/>
        <v>4.87E-2</v>
      </c>
      <c r="P150" s="187">
        <f t="shared" si="65"/>
        <v>5.9000000000000004E-2</v>
      </c>
      <c r="Q150" s="187">
        <f t="shared" si="66"/>
        <v>-0.27250000000000002</v>
      </c>
      <c r="R150" s="187">
        <f t="shared" si="67"/>
        <v>0.87069999999999992</v>
      </c>
      <c r="S150" s="187">
        <f t="shared" si="68"/>
        <v>-0.13109999999999999</v>
      </c>
      <c r="T150" s="187">
        <f t="shared" si="69"/>
        <v>0.40020000000000006</v>
      </c>
      <c r="U150" s="187">
        <f t="shared" si="70"/>
        <v>-0.20269999999999999</v>
      </c>
    </row>
    <row r="151" spans="1:21" x14ac:dyDescent="0.35">
      <c r="A151" s="193">
        <v>44335</v>
      </c>
      <c r="B151">
        <v>0.35120200000000001</v>
      </c>
      <c r="C151">
        <v>0.75</v>
      </c>
      <c r="D151">
        <v>6.71</v>
      </c>
      <c r="E151">
        <v>8.19</v>
      </c>
      <c r="F151">
        <v>-27.17</v>
      </c>
      <c r="G151">
        <v>92.86</v>
      </c>
      <c r="H151">
        <v>-12.32</v>
      </c>
      <c r="I151">
        <v>45.1</v>
      </c>
      <c r="J151">
        <v>-19.760000000000002</v>
      </c>
      <c r="K151" s="190">
        <f>INDEX(Bonds!$A$1:$I$1387,MATCH(Sov!A151,Bonds!$A$1:$A$1387,0),4)</f>
        <v>0.191</v>
      </c>
      <c r="L151" s="110">
        <f t="shared" si="60"/>
        <v>44335</v>
      </c>
      <c r="M151" s="187">
        <f t="shared" si="61"/>
        <v>0.16020200000000001</v>
      </c>
      <c r="N151" s="187">
        <f t="shared" si="63"/>
        <v>7.4999999999999997E-3</v>
      </c>
      <c r="O151" s="187">
        <f t="shared" si="64"/>
        <v>6.7099999999999993E-2</v>
      </c>
      <c r="P151" s="187">
        <f t="shared" si="65"/>
        <v>8.1900000000000001E-2</v>
      </c>
      <c r="Q151" s="187">
        <f t="shared" si="66"/>
        <v>-0.2717</v>
      </c>
      <c r="R151" s="187">
        <f t="shared" si="67"/>
        <v>0.92859999999999998</v>
      </c>
      <c r="S151" s="187">
        <f t="shared" si="68"/>
        <v>-0.1232</v>
      </c>
      <c r="T151" s="187">
        <f t="shared" si="69"/>
        <v>0.45100000000000001</v>
      </c>
      <c r="U151" s="187">
        <f t="shared" si="70"/>
        <v>-0.19760000000000003</v>
      </c>
    </row>
    <row r="152" spans="1:21" x14ac:dyDescent="0.35">
      <c r="A152" s="193">
        <v>44334</v>
      </c>
      <c r="B152">
        <v>0.36782599999999999</v>
      </c>
      <c r="C152">
        <v>0.87</v>
      </c>
      <c r="D152">
        <v>5.92</v>
      </c>
      <c r="E152">
        <v>9.4</v>
      </c>
      <c r="F152">
        <v>-26.03</v>
      </c>
      <c r="G152">
        <v>92.33</v>
      </c>
      <c r="H152">
        <v>-12.02</v>
      </c>
      <c r="I152">
        <v>43.44</v>
      </c>
      <c r="J152">
        <v>-19.37</v>
      </c>
      <c r="K152" s="190">
        <f>INDEX(Bonds!$A$1:$I$1387,MATCH(Sov!A152,Bonds!$A$1:$A$1387,0),4)</f>
        <v>0.18099999999999999</v>
      </c>
      <c r="L152" s="110">
        <f t="shared" si="60"/>
        <v>44334</v>
      </c>
      <c r="M152" s="187">
        <f t="shared" si="61"/>
        <v>0.18682599999999999</v>
      </c>
      <c r="N152" s="187">
        <f t="shared" si="63"/>
        <v>8.6999999999999994E-3</v>
      </c>
      <c r="O152" s="187">
        <f t="shared" si="64"/>
        <v>5.9200000000000003E-2</v>
      </c>
      <c r="P152" s="187">
        <f t="shared" si="65"/>
        <v>9.4E-2</v>
      </c>
      <c r="Q152" s="187">
        <f t="shared" si="66"/>
        <v>-0.26030000000000003</v>
      </c>
      <c r="R152" s="187">
        <f t="shared" si="67"/>
        <v>0.92330000000000001</v>
      </c>
      <c r="S152" s="187">
        <f t="shared" si="68"/>
        <v>-0.1202</v>
      </c>
      <c r="T152" s="187">
        <f t="shared" si="69"/>
        <v>0.43439999999999995</v>
      </c>
      <c r="U152" s="187">
        <f t="shared" si="70"/>
        <v>-0.19370000000000001</v>
      </c>
    </row>
    <row r="153" spans="1:21" x14ac:dyDescent="0.35">
      <c r="A153" s="193">
        <v>44333</v>
      </c>
      <c r="B153">
        <v>0.36315900000000001</v>
      </c>
      <c r="C153">
        <v>1.1100000000000001</v>
      </c>
      <c r="D153">
        <v>7.54</v>
      </c>
      <c r="E153">
        <v>10.15</v>
      </c>
      <c r="F153">
        <v>-25.63</v>
      </c>
      <c r="G153">
        <v>93.42</v>
      </c>
      <c r="H153">
        <v>-11.24</v>
      </c>
      <c r="I153">
        <v>45.98</v>
      </c>
      <c r="J153">
        <v>-19.260000000000002</v>
      </c>
      <c r="K153" s="190">
        <f>INDEX(Bonds!$A$1:$I$1387,MATCH(Sov!A153,Bonds!$A$1:$A$1387,0),4)</f>
        <v>0.16400000000000001</v>
      </c>
      <c r="L153" s="110">
        <f t="shared" si="60"/>
        <v>44333</v>
      </c>
      <c r="M153" s="187">
        <f t="shared" si="61"/>
        <v>0.199159</v>
      </c>
      <c r="N153" s="187">
        <f t="shared" si="63"/>
        <v>1.11E-2</v>
      </c>
      <c r="O153" s="187">
        <f t="shared" si="64"/>
        <v>7.5399999999999995E-2</v>
      </c>
      <c r="P153" s="187">
        <f t="shared" si="65"/>
        <v>0.10150000000000001</v>
      </c>
      <c r="Q153" s="187">
        <f t="shared" si="66"/>
        <v>-0.25629999999999997</v>
      </c>
      <c r="R153" s="187">
        <f t="shared" si="67"/>
        <v>0.93420000000000003</v>
      </c>
      <c r="S153" s="187">
        <f t="shared" si="68"/>
        <v>-0.1124</v>
      </c>
      <c r="T153" s="187">
        <f t="shared" si="69"/>
        <v>0.45979999999999999</v>
      </c>
      <c r="U153" s="187">
        <f t="shared" si="70"/>
        <v>-0.19260000000000002</v>
      </c>
    </row>
    <row r="154" spans="1:21" x14ac:dyDescent="0.35">
      <c r="A154" s="193">
        <v>44330</v>
      </c>
      <c r="B154">
        <v>0.34570800000000002</v>
      </c>
      <c r="C154">
        <v>1</v>
      </c>
      <c r="D154">
        <v>7.43</v>
      </c>
      <c r="E154">
        <v>9.0299999999999994</v>
      </c>
      <c r="F154">
        <v>-26.21</v>
      </c>
      <c r="G154">
        <v>90.9</v>
      </c>
      <c r="H154">
        <v>-11.26</v>
      </c>
      <c r="I154">
        <v>44.11</v>
      </c>
      <c r="J154">
        <v>-19.420000000000002</v>
      </c>
      <c r="K154" s="190">
        <f>INDEX(Bonds!$A$1:$I$1387,MATCH(Sov!A154,Bonds!$A$1:$A$1387,0),4)</f>
        <v>0.14899999999999999</v>
      </c>
      <c r="L154" s="110">
        <f t="shared" si="60"/>
        <v>44330</v>
      </c>
      <c r="M154" s="187">
        <f t="shared" si="61"/>
        <v>0.19670800000000002</v>
      </c>
      <c r="N154" s="187">
        <f t="shared" si="63"/>
        <v>0.01</v>
      </c>
      <c r="O154" s="187">
        <f t="shared" si="64"/>
        <v>7.4299999999999991E-2</v>
      </c>
      <c r="P154" s="187">
        <f t="shared" si="65"/>
        <v>9.0299999999999991E-2</v>
      </c>
      <c r="Q154" s="187">
        <f t="shared" si="66"/>
        <v>-0.2621</v>
      </c>
      <c r="R154" s="187">
        <f t="shared" si="67"/>
        <v>0.90900000000000003</v>
      </c>
      <c r="S154" s="187">
        <f t="shared" si="68"/>
        <v>-0.11259999999999999</v>
      </c>
      <c r="T154" s="187">
        <f t="shared" si="69"/>
        <v>0.44109999999999999</v>
      </c>
      <c r="U154" s="187">
        <f t="shared" si="70"/>
        <v>-0.19420000000000001</v>
      </c>
    </row>
    <row r="155" spans="1:21" x14ac:dyDescent="0.35">
      <c r="A155" s="193">
        <v>44329</v>
      </c>
      <c r="B155">
        <v>0.31800899999999999</v>
      </c>
      <c r="C155">
        <v>-0.15</v>
      </c>
      <c r="D155">
        <v>6.61</v>
      </c>
      <c r="E155">
        <v>8.9700000000000006</v>
      </c>
      <c r="F155">
        <v>-25.4</v>
      </c>
      <c r="G155">
        <v>86.48</v>
      </c>
      <c r="H155">
        <v>-11.96</v>
      </c>
      <c r="I155">
        <v>43.24</v>
      </c>
      <c r="J155">
        <v>-19.61</v>
      </c>
      <c r="K155" s="190">
        <f>INDEX(Bonds!$A$1:$I$1387,MATCH(Sov!A155,Bonds!$A$1:$A$1387,0),4)</f>
        <v>0.159</v>
      </c>
      <c r="L155" s="110">
        <f t="shared" si="60"/>
        <v>44329</v>
      </c>
      <c r="M155" s="187">
        <f t="shared" si="61"/>
        <v>0.15900899999999998</v>
      </c>
      <c r="N155" s="187">
        <f t="shared" si="63"/>
        <v>-1.5E-3</v>
      </c>
      <c r="O155" s="187">
        <f t="shared" si="64"/>
        <v>6.6100000000000006E-2</v>
      </c>
      <c r="P155" s="187">
        <f t="shared" si="65"/>
        <v>8.9700000000000002E-2</v>
      </c>
      <c r="Q155" s="187">
        <f t="shared" si="66"/>
        <v>-0.254</v>
      </c>
      <c r="R155" s="187">
        <f t="shared" si="67"/>
        <v>0.86480000000000001</v>
      </c>
      <c r="S155" s="187">
        <f t="shared" si="68"/>
        <v>-0.11960000000000001</v>
      </c>
      <c r="T155" s="187">
        <f t="shared" si="69"/>
        <v>0.43240000000000001</v>
      </c>
      <c r="U155" s="187">
        <f t="shared" si="70"/>
        <v>-0.1961</v>
      </c>
    </row>
    <row r="156" spans="1:21" x14ac:dyDescent="0.35">
      <c r="A156" s="193">
        <v>44328</v>
      </c>
      <c r="B156">
        <v>0.34942200000000001</v>
      </c>
      <c r="C156">
        <v>-3.06</v>
      </c>
      <c r="D156">
        <v>4.6100000000000003</v>
      </c>
      <c r="E156">
        <v>7.28</v>
      </c>
      <c r="F156">
        <v>-27.61</v>
      </c>
      <c r="G156">
        <v>83.43</v>
      </c>
      <c r="H156">
        <v>-13.84</v>
      </c>
      <c r="I156">
        <v>40.1</v>
      </c>
      <c r="J156">
        <v>-19.93</v>
      </c>
      <c r="K156" s="190">
        <f>INDEX(Bonds!$A$1:$I$1387,MATCH(Sov!A156,Bonds!$A$1:$A$1387,0),4)</f>
        <v>0.17599999999999999</v>
      </c>
      <c r="L156" s="110">
        <f t="shared" si="60"/>
        <v>44328</v>
      </c>
      <c r="M156" s="187">
        <f t="shared" si="61"/>
        <v>0.17342200000000002</v>
      </c>
      <c r="N156" s="187">
        <f t="shared" si="63"/>
        <v>-3.0600000000000002E-2</v>
      </c>
      <c r="O156" s="187">
        <f t="shared" si="64"/>
        <v>4.6100000000000002E-2</v>
      </c>
      <c r="P156" s="187">
        <f t="shared" si="65"/>
        <v>7.2800000000000004E-2</v>
      </c>
      <c r="Q156" s="187">
        <f t="shared" si="66"/>
        <v>-0.27610000000000001</v>
      </c>
      <c r="R156" s="187">
        <f t="shared" si="67"/>
        <v>0.83430000000000004</v>
      </c>
      <c r="S156" s="187">
        <f t="shared" si="68"/>
        <v>-0.1384</v>
      </c>
      <c r="T156" s="187">
        <f t="shared" si="69"/>
        <v>0.40100000000000002</v>
      </c>
      <c r="U156" s="187">
        <f t="shared" si="70"/>
        <v>-0.1993</v>
      </c>
    </row>
    <row r="157" spans="1:21" x14ac:dyDescent="0.35">
      <c r="A157" s="193">
        <v>44327</v>
      </c>
      <c r="B157">
        <v>0.28915999999999997</v>
      </c>
      <c r="C157">
        <v>-3.85</v>
      </c>
      <c r="D157">
        <v>2.96</v>
      </c>
      <c r="E157">
        <v>5.18</v>
      </c>
      <c r="F157">
        <v>-28.16</v>
      </c>
      <c r="G157">
        <v>81.37</v>
      </c>
      <c r="H157">
        <v>-15.53</v>
      </c>
      <c r="I157">
        <v>38.97</v>
      </c>
      <c r="J157">
        <v>-19.91</v>
      </c>
      <c r="K157" s="190">
        <f>INDEX(Bonds!$A$1:$I$1387,MATCH(Sov!A157,Bonds!$A$1:$A$1387,0),4)</f>
        <v>0.152</v>
      </c>
      <c r="L157" s="110">
        <f t="shared" si="60"/>
        <v>44327</v>
      </c>
      <c r="M157" s="187">
        <f t="shared" si="61"/>
        <v>0.13715999999999998</v>
      </c>
      <c r="N157" s="187">
        <f t="shared" si="63"/>
        <v>-3.85E-2</v>
      </c>
      <c r="O157" s="187">
        <f t="shared" si="64"/>
        <v>2.9600000000000001E-2</v>
      </c>
      <c r="P157" s="187">
        <f t="shared" si="65"/>
        <v>5.1799999999999999E-2</v>
      </c>
      <c r="Q157" s="187">
        <f t="shared" si="66"/>
        <v>-0.28160000000000002</v>
      </c>
      <c r="R157" s="187">
        <f t="shared" si="67"/>
        <v>0.81370000000000009</v>
      </c>
      <c r="S157" s="187">
        <f t="shared" si="68"/>
        <v>-0.15529999999999999</v>
      </c>
      <c r="T157" s="187">
        <f t="shared" si="69"/>
        <v>0.38969999999999999</v>
      </c>
      <c r="U157" s="187">
        <f t="shared" si="70"/>
        <v>-0.1991</v>
      </c>
    </row>
    <row r="158" spans="1:21" x14ac:dyDescent="0.35">
      <c r="A158" s="193">
        <v>44326</v>
      </c>
      <c r="B158">
        <v>0.25618999999999997</v>
      </c>
      <c r="C158">
        <v>-5.15</v>
      </c>
      <c r="D158">
        <v>1.18</v>
      </c>
      <c r="E158">
        <v>2.85</v>
      </c>
      <c r="F158">
        <v>-30.82</v>
      </c>
      <c r="G158">
        <v>78.319999999999993</v>
      </c>
      <c r="H158">
        <v>-18.399999999999999</v>
      </c>
      <c r="I158">
        <v>36.17</v>
      </c>
      <c r="J158">
        <v>-20.12</v>
      </c>
      <c r="K158" s="190">
        <f>INDEX(Bonds!$A$1:$I$1387,MATCH(Sov!A158,Bonds!$A$1:$A$1387,0),4)</f>
        <v>0.122</v>
      </c>
      <c r="L158" s="110">
        <f t="shared" si="60"/>
        <v>44326</v>
      </c>
      <c r="M158" s="187">
        <f t="shared" si="61"/>
        <v>0.13418999999999998</v>
      </c>
      <c r="N158" s="187">
        <f t="shared" si="63"/>
        <v>-5.1500000000000004E-2</v>
      </c>
      <c r="O158" s="187">
        <f t="shared" si="64"/>
        <v>1.18E-2</v>
      </c>
      <c r="P158" s="187">
        <f t="shared" si="65"/>
        <v>2.8500000000000001E-2</v>
      </c>
      <c r="Q158" s="187">
        <f t="shared" si="66"/>
        <v>-0.30820000000000003</v>
      </c>
      <c r="R158" s="187">
        <f t="shared" si="67"/>
        <v>0.7831999999999999</v>
      </c>
      <c r="S158" s="187">
        <f t="shared" si="68"/>
        <v>-0.184</v>
      </c>
      <c r="T158" s="187">
        <f t="shared" si="69"/>
        <v>0.36170000000000002</v>
      </c>
      <c r="U158" s="187">
        <f t="shared" si="70"/>
        <v>-0.20120000000000002</v>
      </c>
    </row>
    <row r="159" spans="1:21" x14ac:dyDescent="0.35">
      <c r="A159" s="193">
        <v>44323</v>
      </c>
      <c r="B159">
        <v>0.211232</v>
      </c>
      <c r="C159">
        <v>-4.78</v>
      </c>
      <c r="D159">
        <v>1.46</v>
      </c>
      <c r="E159">
        <v>3.63</v>
      </c>
      <c r="F159">
        <v>-31.15</v>
      </c>
      <c r="G159">
        <v>82.97</v>
      </c>
      <c r="H159">
        <v>-16.809999999999999</v>
      </c>
      <c r="I159">
        <v>38.65</v>
      </c>
      <c r="J159">
        <v>-20.399999999999999</v>
      </c>
      <c r="K159" s="190">
        <f>INDEX(Bonds!$A$1:$I$1387,MATCH(Sov!A159,Bonds!$A$1:$A$1387,0),4)</f>
        <v>0.11</v>
      </c>
      <c r="L159" s="110">
        <f t="shared" si="60"/>
        <v>44323</v>
      </c>
      <c r="M159" s="187">
        <f t="shared" si="61"/>
        <v>0.101232</v>
      </c>
      <c r="N159" s="187">
        <f t="shared" si="63"/>
        <v>-4.7800000000000002E-2</v>
      </c>
      <c r="O159" s="187">
        <f t="shared" si="64"/>
        <v>1.46E-2</v>
      </c>
      <c r="P159" s="187">
        <f t="shared" si="65"/>
        <v>3.6299999999999999E-2</v>
      </c>
      <c r="Q159" s="187">
        <f t="shared" si="66"/>
        <v>-0.3115</v>
      </c>
      <c r="R159" s="187">
        <f t="shared" si="67"/>
        <v>0.82969999999999999</v>
      </c>
      <c r="S159" s="187">
        <f t="shared" si="68"/>
        <v>-0.1681</v>
      </c>
      <c r="T159" s="187">
        <f t="shared" si="69"/>
        <v>0.38650000000000001</v>
      </c>
      <c r="U159" s="187">
        <f t="shared" si="70"/>
        <v>-0.20399999999999999</v>
      </c>
    </row>
    <row r="160" spans="1:21" x14ac:dyDescent="0.35">
      <c r="A160" s="193">
        <v>44322</v>
      </c>
      <c r="B160">
        <v>0.23408200000000001</v>
      </c>
      <c r="C160">
        <v>-6.9</v>
      </c>
      <c r="D160">
        <v>0.52</v>
      </c>
      <c r="E160">
        <v>1.1100000000000001</v>
      </c>
      <c r="F160">
        <v>-31.61</v>
      </c>
      <c r="G160">
        <v>77.34</v>
      </c>
      <c r="H160">
        <v>-19.43</v>
      </c>
      <c r="I160">
        <v>37.08</v>
      </c>
      <c r="J160">
        <v>-20.88</v>
      </c>
      <c r="K160" s="190">
        <f>INDEX(Bonds!$A$1:$I$1387,MATCH(Sov!A160,Bonds!$A$1:$A$1387,0),4)</f>
        <v>0.104</v>
      </c>
      <c r="L160" s="110">
        <f t="shared" si="60"/>
        <v>44322</v>
      </c>
      <c r="M160" s="187">
        <f t="shared" si="61"/>
        <v>0.13008200000000003</v>
      </c>
      <c r="N160" s="187">
        <f t="shared" si="63"/>
        <v>-6.9000000000000006E-2</v>
      </c>
      <c r="O160" s="187">
        <f t="shared" si="64"/>
        <v>5.1999999999999998E-3</v>
      </c>
      <c r="P160" s="187">
        <f t="shared" si="65"/>
        <v>1.11E-2</v>
      </c>
      <c r="Q160" s="187">
        <f t="shared" si="66"/>
        <v>-0.31609999999999999</v>
      </c>
      <c r="R160" s="187">
        <f t="shared" si="67"/>
        <v>0.77340000000000009</v>
      </c>
      <c r="S160" s="187">
        <f t="shared" si="68"/>
        <v>-0.1943</v>
      </c>
      <c r="T160" s="187">
        <f t="shared" si="69"/>
        <v>0.37079999999999996</v>
      </c>
      <c r="U160" s="187">
        <f t="shared" si="70"/>
        <v>-0.20879999999999999</v>
      </c>
    </row>
    <row r="161" spans="1:21" x14ac:dyDescent="0.35">
      <c r="A161" s="193">
        <v>44321</v>
      </c>
      <c r="B161">
        <v>0.18889600000000001</v>
      </c>
      <c r="C161">
        <v>-7.92</v>
      </c>
      <c r="D161">
        <v>-1.05</v>
      </c>
      <c r="E161">
        <v>-0.53</v>
      </c>
      <c r="F161">
        <v>-30.62</v>
      </c>
      <c r="G161">
        <v>76.16</v>
      </c>
      <c r="H161">
        <v>-19.82</v>
      </c>
      <c r="I161">
        <v>35.340000000000003</v>
      </c>
      <c r="J161">
        <v>-20.29</v>
      </c>
      <c r="K161" s="190">
        <f>INDEX(Bonds!$A$1:$I$1387,MATCH(Sov!A161,Bonds!$A$1:$A$1387,0),4)</f>
        <v>9.9000000000000005E-2</v>
      </c>
      <c r="L161" s="110">
        <f t="shared" si="60"/>
        <v>44321</v>
      </c>
      <c r="M161" s="187">
        <f t="shared" si="61"/>
        <v>8.9896000000000004E-2</v>
      </c>
      <c r="N161" s="187">
        <f t="shared" si="63"/>
        <v>-7.9199999999999993E-2</v>
      </c>
      <c r="O161" s="187">
        <f t="shared" si="64"/>
        <v>-1.0500000000000001E-2</v>
      </c>
      <c r="P161" s="187">
        <f t="shared" si="65"/>
        <v>-5.3E-3</v>
      </c>
      <c r="Q161" s="187">
        <f t="shared" si="66"/>
        <v>-0.30620000000000003</v>
      </c>
      <c r="R161" s="187">
        <f t="shared" si="67"/>
        <v>0.76159999999999994</v>
      </c>
      <c r="S161" s="187">
        <f t="shared" si="68"/>
        <v>-0.19820000000000002</v>
      </c>
      <c r="T161" s="187">
        <f t="shared" si="69"/>
        <v>0.35340000000000005</v>
      </c>
      <c r="U161" s="187">
        <f t="shared" si="70"/>
        <v>-0.2029</v>
      </c>
    </row>
    <row r="162" spans="1:21" x14ac:dyDescent="0.35">
      <c r="A162" s="193">
        <v>44320</v>
      </c>
      <c r="B162">
        <v>0.182642</v>
      </c>
      <c r="C162">
        <v>-8.58</v>
      </c>
      <c r="D162">
        <v>-1.29</v>
      </c>
      <c r="E162">
        <v>-0.53</v>
      </c>
      <c r="F162">
        <v>-31.07</v>
      </c>
      <c r="G162">
        <v>72.94</v>
      </c>
      <c r="H162">
        <v>-18.28</v>
      </c>
      <c r="I162">
        <v>33.909999999999997</v>
      </c>
      <c r="J162">
        <v>-20.86</v>
      </c>
      <c r="K162" s="190">
        <f>INDEX(Bonds!$A$1:$I$1387,MATCH(Sov!A162,Bonds!$A$1:$A$1387,0),4)</f>
        <v>9.9000000000000005E-2</v>
      </c>
      <c r="L162" s="110">
        <f t="shared" si="60"/>
        <v>44320</v>
      </c>
      <c r="M162" s="187">
        <f t="shared" si="61"/>
        <v>8.3641999999999994E-2</v>
      </c>
      <c r="N162" s="187">
        <f t="shared" si="63"/>
        <v>-8.5800000000000001E-2</v>
      </c>
      <c r="O162" s="187">
        <f t="shared" si="64"/>
        <v>-1.29E-2</v>
      </c>
      <c r="P162" s="187">
        <f t="shared" si="65"/>
        <v>-5.3E-3</v>
      </c>
      <c r="Q162" s="187">
        <f t="shared" si="66"/>
        <v>-0.31069999999999998</v>
      </c>
      <c r="R162" s="187">
        <f t="shared" si="67"/>
        <v>0.72939999999999994</v>
      </c>
      <c r="S162" s="187">
        <f t="shared" si="68"/>
        <v>-0.18280000000000002</v>
      </c>
      <c r="T162" s="187">
        <f t="shared" si="69"/>
        <v>0.33909999999999996</v>
      </c>
      <c r="U162" s="187">
        <f t="shared" si="70"/>
        <v>-0.20860000000000001</v>
      </c>
    </row>
    <row r="163" spans="1:21" x14ac:dyDescent="0.35">
      <c r="A163" s="193">
        <v>44316</v>
      </c>
      <c r="B163">
        <v>0.18257799999999999</v>
      </c>
      <c r="C163">
        <v>-6.89</v>
      </c>
      <c r="D163">
        <v>-1.69</v>
      </c>
      <c r="E163">
        <v>0.1</v>
      </c>
      <c r="F163">
        <v>-32.03</v>
      </c>
      <c r="G163">
        <v>73.37</v>
      </c>
      <c r="H163">
        <v>-18.63</v>
      </c>
      <c r="I163">
        <v>35.58</v>
      </c>
      <c r="J163">
        <v>-20.39</v>
      </c>
      <c r="K163" s="190">
        <f>INDEX(Bonds!$A$1:$I$1387,MATCH(Sov!A163,Bonds!$A$1:$A$1387,0),4)</f>
        <v>0.129</v>
      </c>
      <c r="L163" s="110">
        <f t="shared" ref="L163:L226" si="72">A163</f>
        <v>44316</v>
      </c>
      <c r="M163" s="187">
        <f t="shared" ref="M163:M226" si="73">B163-$K163</f>
        <v>5.3577999999999987E-2</v>
      </c>
      <c r="N163" s="187">
        <f t="shared" si="63"/>
        <v>-6.8900000000000003E-2</v>
      </c>
      <c r="O163" s="187">
        <f t="shared" si="64"/>
        <v>-1.6899999999999998E-2</v>
      </c>
      <c r="P163" s="187">
        <f t="shared" si="65"/>
        <v>1E-3</v>
      </c>
      <c r="Q163" s="187">
        <f t="shared" si="66"/>
        <v>-0.32030000000000003</v>
      </c>
      <c r="R163" s="187">
        <f t="shared" si="67"/>
        <v>0.73370000000000002</v>
      </c>
      <c r="S163" s="187">
        <f t="shared" si="68"/>
        <v>-0.18629999999999999</v>
      </c>
      <c r="T163" s="187">
        <f t="shared" si="69"/>
        <v>0.35580000000000001</v>
      </c>
      <c r="U163" s="187">
        <f t="shared" si="70"/>
        <v>-0.2039</v>
      </c>
    </row>
    <row r="164" spans="1:21" x14ac:dyDescent="0.35">
      <c r="A164" s="193">
        <v>44315</v>
      </c>
      <c r="B164">
        <v>0.19883300000000001</v>
      </c>
      <c r="C164">
        <v>-7.9</v>
      </c>
      <c r="D164">
        <v>-2.57</v>
      </c>
      <c r="E164">
        <v>-1.64</v>
      </c>
      <c r="F164">
        <v>-32.24</v>
      </c>
      <c r="G164">
        <v>74.930000000000007</v>
      </c>
      <c r="H164">
        <v>-21.4</v>
      </c>
      <c r="I164">
        <v>34.33</v>
      </c>
      <c r="J164">
        <v>-20.13</v>
      </c>
      <c r="K164" s="190">
        <f>INDEX(Bonds!$A$1:$I$1387,MATCH(Sov!A164,Bonds!$A$1:$A$1387,0),4)</f>
        <v>0.14000000000000001</v>
      </c>
      <c r="L164" s="110">
        <f t="shared" si="72"/>
        <v>44315</v>
      </c>
      <c r="M164" s="187">
        <f t="shared" si="73"/>
        <v>5.8832999999999996E-2</v>
      </c>
      <c r="N164" s="187">
        <f t="shared" si="63"/>
        <v>-7.9000000000000001E-2</v>
      </c>
      <c r="O164" s="187">
        <f t="shared" si="64"/>
        <v>-2.5699999999999997E-2</v>
      </c>
      <c r="P164" s="187">
        <f t="shared" si="65"/>
        <v>-1.6399999999999998E-2</v>
      </c>
      <c r="Q164" s="187">
        <f t="shared" si="66"/>
        <v>-0.32240000000000002</v>
      </c>
      <c r="R164" s="187">
        <f t="shared" si="67"/>
        <v>0.74930000000000008</v>
      </c>
      <c r="S164" s="187">
        <f t="shared" si="68"/>
        <v>-0.214</v>
      </c>
      <c r="T164" s="187">
        <f t="shared" si="69"/>
        <v>0.34329999999999999</v>
      </c>
      <c r="U164" s="187">
        <f t="shared" si="70"/>
        <v>-0.20129999999999998</v>
      </c>
    </row>
    <row r="165" spans="1:21" x14ac:dyDescent="0.35">
      <c r="A165" s="193">
        <v>44314</v>
      </c>
      <c r="B165">
        <v>0.20203099999999999</v>
      </c>
      <c r="C165">
        <v>-8.93</v>
      </c>
      <c r="D165">
        <v>-4.33</v>
      </c>
      <c r="E165">
        <v>-5.26</v>
      </c>
      <c r="F165">
        <v>-32.200000000000003</v>
      </c>
      <c r="G165">
        <v>74.52</v>
      </c>
      <c r="H165">
        <v>-22.1</v>
      </c>
      <c r="I165">
        <v>33.21</v>
      </c>
      <c r="J165">
        <v>-20.85</v>
      </c>
      <c r="K165" s="190">
        <f>INDEX(Bonds!$A$1:$I$1387,MATCH(Sov!A165,Bonds!$A$1:$A$1387,0),4)</f>
        <v>9.9000000000000005E-2</v>
      </c>
      <c r="L165" s="110">
        <f t="shared" si="72"/>
        <v>44314</v>
      </c>
      <c r="M165" s="187">
        <f t="shared" si="73"/>
        <v>0.10303099999999998</v>
      </c>
      <c r="N165" s="187">
        <f t="shared" si="63"/>
        <v>-8.929999999999999E-2</v>
      </c>
      <c r="O165" s="187">
        <f t="shared" si="64"/>
        <v>-4.3299999999999998E-2</v>
      </c>
      <c r="P165" s="187">
        <f t="shared" si="65"/>
        <v>-5.2600000000000001E-2</v>
      </c>
      <c r="Q165" s="187">
        <f t="shared" si="66"/>
        <v>-0.32200000000000001</v>
      </c>
      <c r="R165" s="187">
        <f t="shared" si="67"/>
        <v>0.74519999999999997</v>
      </c>
      <c r="S165" s="187">
        <f t="shared" si="68"/>
        <v>-0.221</v>
      </c>
      <c r="T165" s="187">
        <f t="shared" si="69"/>
        <v>0.33210000000000001</v>
      </c>
      <c r="U165" s="187">
        <f t="shared" si="70"/>
        <v>-0.20850000000000002</v>
      </c>
    </row>
    <row r="166" spans="1:21" x14ac:dyDescent="0.35">
      <c r="A166" s="193">
        <v>44313</v>
      </c>
      <c r="B166">
        <v>0.22305800000000001</v>
      </c>
      <c r="C166">
        <v>-9.6</v>
      </c>
      <c r="D166">
        <v>-4.53</v>
      </c>
      <c r="E166">
        <v>-5.86</v>
      </c>
      <c r="F166">
        <v>-32.54</v>
      </c>
      <c r="G166">
        <v>74.849999999999994</v>
      </c>
      <c r="H166">
        <v>-22.31</v>
      </c>
      <c r="I166">
        <v>33.17</v>
      </c>
      <c r="J166">
        <v>-21.71</v>
      </c>
      <c r="K166" s="190">
        <f>INDEX(Bonds!$A$1:$I$1387,MATCH(Sov!A166,Bonds!$A$1:$A$1387,0),4)</f>
        <v>8.8999999999999996E-2</v>
      </c>
      <c r="L166" s="110">
        <f t="shared" si="72"/>
        <v>44313</v>
      </c>
      <c r="M166" s="187">
        <f t="shared" si="73"/>
        <v>0.13405800000000001</v>
      </c>
      <c r="N166" s="187">
        <f t="shared" si="63"/>
        <v>-9.6000000000000002E-2</v>
      </c>
      <c r="O166" s="187">
        <f t="shared" si="64"/>
        <v>-4.53E-2</v>
      </c>
      <c r="P166" s="187">
        <f t="shared" si="65"/>
        <v>-5.8600000000000006E-2</v>
      </c>
      <c r="Q166" s="187">
        <f t="shared" si="66"/>
        <v>-0.32539999999999997</v>
      </c>
      <c r="R166" s="187">
        <f t="shared" si="67"/>
        <v>0.74849999999999994</v>
      </c>
      <c r="S166" s="187">
        <f t="shared" si="68"/>
        <v>-0.22309999999999999</v>
      </c>
      <c r="T166" s="187">
        <f t="shared" si="69"/>
        <v>0.33169999999999999</v>
      </c>
      <c r="U166" s="187">
        <f t="shared" si="70"/>
        <v>-0.21710000000000002</v>
      </c>
    </row>
    <row r="167" spans="1:21" x14ac:dyDescent="0.35">
      <c r="A167" s="193">
        <v>44312</v>
      </c>
      <c r="B167">
        <v>0.16633800000000001</v>
      </c>
      <c r="C167">
        <v>-9.59</v>
      </c>
      <c r="D167">
        <v>-4.46</v>
      </c>
      <c r="E167">
        <v>-5.84</v>
      </c>
      <c r="F167">
        <v>-32.58</v>
      </c>
      <c r="G167">
        <v>72.260000000000005</v>
      </c>
      <c r="H167">
        <v>-22.38</v>
      </c>
      <c r="I167">
        <v>32.36</v>
      </c>
      <c r="J167">
        <v>-21.13</v>
      </c>
      <c r="K167" s="190">
        <f>INDEX(Bonds!$A$1:$I$1387,MATCH(Sov!A167,Bonds!$A$1:$A$1387,0),4)</f>
        <v>0.08</v>
      </c>
      <c r="L167" s="110">
        <f t="shared" si="72"/>
        <v>44312</v>
      </c>
      <c r="M167" s="187">
        <f t="shared" si="73"/>
        <v>8.6338000000000012E-2</v>
      </c>
      <c r="N167" s="187">
        <f t="shared" si="63"/>
        <v>-9.5899999999999999E-2</v>
      </c>
      <c r="O167" s="187">
        <f t="shared" si="64"/>
        <v>-4.4600000000000001E-2</v>
      </c>
      <c r="P167" s="187">
        <f t="shared" si="65"/>
        <v>-5.8400000000000001E-2</v>
      </c>
      <c r="Q167" s="187">
        <f t="shared" si="66"/>
        <v>-0.32579999999999998</v>
      </c>
      <c r="R167" s="187">
        <f t="shared" si="67"/>
        <v>0.72260000000000002</v>
      </c>
      <c r="S167" s="187">
        <f t="shared" si="68"/>
        <v>-0.2238</v>
      </c>
      <c r="T167" s="187">
        <f t="shared" si="69"/>
        <v>0.3236</v>
      </c>
      <c r="U167" s="187">
        <f t="shared" si="70"/>
        <v>-0.21129999999999999</v>
      </c>
    </row>
    <row r="168" spans="1:21" x14ac:dyDescent="0.35">
      <c r="A168" s="193">
        <v>44309</v>
      </c>
      <c r="B168">
        <v>0.14777899999999999</v>
      </c>
      <c r="C168">
        <v>-9.24</v>
      </c>
      <c r="D168">
        <v>-4.3499999999999996</v>
      </c>
      <c r="E168">
        <v>-5.5</v>
      </c>
      <c r="F168">
        <v>-30.67</v>
      </c>
      <c r="G168">
        <v>73.599999999999994</v>
      </c>
      <c r="H168">
        <v>-22.81</v>
      </c>
      <c r="I168">
        <v>33.07</v>
      </c>
      <c r="J168">
        <v>-21.3</v>
      </c>
      <c r="K168" s="190">
        <f>INDEX(Bonds!$A$1:$I$1387,MATCH(Sov!A168,Bonds!$A$1:$A$1387,0),4)</f>
        <v>7.6999999999999999E-2</v>
      </c>
      <c r="L168" s="110">
        <f t="shared" si="72"/>
        <v>44309</v>
      </c>
      <c r="M168" s="187">
        <f t="shared" si="73"/>
        <v>7.0778999999999995E-2</v>
      </c>
      <c r="N168" s="187">
        <f t="shared" si="63"/>
        <v>-9.2399999999999996E-2</v>
      </c>
      <c r="O168" s="187">
        <f t="shared" si="64"/>
        <v>-4.3499999999999997E-2</v>
      </c>
      <c r="P168" s="187">
        <f t="shared" si="65"/>
        <v>-5.5E-2</v>
      </c>
      <c r="Q168" s="187">
        <f t="shared" si="66"/>
        <v>-0.30670000000000003</v>
      </c>
      <c r="R168" s="187">
        <f t="shared" si="67"/>
        <v>0.73599999999999999</v>
      </c>
      <c r="S168" s="187">
        <f t="shared" si="68"/>
        <v>-0.2281</v>
      </c>
      <c r="T168" s="187">
        <f t="shared" si="69"/>
        <v>0.33069999999999999</v>
      </c>
      <c r="U168" s="187">
        <f t="shared" si="70"/>
        <v>-0.21299999999999999</v>
      </c>
    </row>
    <row r="169" spans="1:21" x14ac:dyDescent="0.35">
      <c r="A169" s="193">
        <v>44308</v>
      </c>
      <c r="B169">
        <v>0.13176099999999999</v>
      </c>
      <c r="C169">
        <v>-8.43</v>
      </c>
      <c r="D169">
        <v>-3.52</v>
      </c>
      <c r="E169">
        <v>-4.6500000000000004</v>
      </c>
      <c r="F169">
        <v>-32.17</v>
      </c>
      <c r="G169">
        <v>69.62</v>
      </c>
      <c r="H169">
        <v>-22.27</v>
      </c>
      <c r="I169">
        <v>33.19</v>
      </c>
      <c r="J169">
        <v>-21.18</v>
      </c>
      <c r="K169" s="190">
        <f>INDEX(Bonds!$A$1:$I$1387,MATCH(Sov!A169,Bonds!$A$1:$A$1387,0),4)</f>
        <v>5.8000000000000003E-2</v>
      </c>
      <c r="L169" s="110">
        <f t="shared" si="72"/>
        <v>44308</v>
      </c>
      <c r="M169" s="187">
        <f t="shared" si="73"/>
        <v>7.3760999999999993E-2</v>
      </c>
      <c r="N169" s="187">
        <f t="shared" si="63"/>
        <v>-8.43E-2</v>
      </c>
      <c r="O169" s="187">
        <f t="shared" si="64"/>
        <v>-3.5200000000000002E-2</v>
      </c>
      <c r="P169" s="187">
        <f t="shared" si="65"/>
        <v>-4.6500000000000007E-2</v>
      </c>
      <c r="Q169" s="187">
        <f t="shared" si="66"/>
        <v>-0.32170000000000004</v>
      </c>
      <c r="R169" s="187">
        <f t="shared" si="67"/>
        <v>0.69620000000000004</v>
      </c>
      <c r="S169" s="187">
        <f t="shared" si="68"/>
        <v>-0.22270000000000001</v>
      </c>
      <c r="T169" s="187">
        <f t="shared" si="69"/>
        <v>0.33189999999999997</v>
      </c>
      <c r="U169" s="187">
        <f t="shared" si="70"/>
        <v>-0.21179999999999999</v>
      </c>
    </row>
    <row r="170" spans="1:21" x14ac:dyDescent="0.35">
      <c r="A170" s="193">
        <v>44307</v>
      </c>
      <c r="B170">
        <v>0.13063</v>
      </c>
      <c r="C170">
        <v>-8.92</v>
      </c>
      <c r="D170">
        <v>-3.85</v>
      </c>
      <c r="E170">
        <v>-5.58</v>
      </c>
      <c r="F170">
        <v>-31.69</v>
      </c>
      <c r="G170">
        <v>68.88</v>
      </c>
      <c r="H170">
        <v>-21.76</v>
      </c>
      <c r="I170">
        <v>32.64</v>
      </c>
      <c r="J170">
        <v>-20.350000000000001</v>
      </c>
      <c r="K170" s="190">
        <f>INDEX(Bonds!$A$1:$I$1387,MATCH(Sov!A170,Bonds!$A$1:$A$1387,0),4)</f>
        <v>6.8000000000000005E-2</v>
      </c>
      <c r="L170" s="110">
        <f t="shared" si="72"/>
        <v>44307</v>
      </c>
      <c r="M170" s="187">
        <f t="shared" si="73"/>
        <v>6.2629999999999991E-2</v>
      </c>
      <c r="N170" s="187">
        <f t="shared" si="63"/>
        <v>-8.9200000000000002E-2</v>
      </c>
      <c r="O170" s="187">
        <f t="shared" si="64"/>
        <v>-3.85E-2</v>
      </c>
      <c r="P170" s="187">
        <f t="shared" si="65"/>
        <v>-5.5800000000000002E-2</v>
      </c>
      <c r="Q170" s="187">
        <f t="shared" si="66"/>
        <v>-0.31690000000000002</v>
      </c>
      <c r="R170" s="187">
        <f t="shared" si="67"/>
        <v>0.68879999999999997</v>
      </c>
      <c r="S170" s="187">
        <f t="shared" si="68"/>
        <v>-0.21760000000000002</v>
      </c>
      <c r="T170" s="187">
        <f t="shared" si="69"/>
        <v>0.32640000000000002</v>
      </c>
      <c r="U170" s="187">
        <f t="shared" si="70"/>
        <v>-0.20350000000000001</v>
      </c>
    </row>
    <row r="171" spans="1:21" x14ac:dyDescent="0.35">
      <c r="A171" s="193">
        <v>44306</v>
      </c>
      <c r="B171">
        <v>0.115555</v>
      </c>
      <c r="C171">
        <v>-9.4499999999999993</v>
      </c>
      <c r="D171">
        <v>-4.62</v>
      </c>
      <c r="E171">
        <v>-5.2</v>
      </c>
      <c r="F171">
        <v>-32.01</v>
      </c>
      <c r="G171">
        <v>73.010000000000005</v>
      </c>
      <c r="H171">
        <v>-21.86</v>
      </c>
      <c r="I171">
        <v>33.590000000000003</v>
      </c>
      <c r="J171">
        <v>-20.21</v>
      </c>
      <c r="K171" s="190">
        <f>INDEX(Bonds!$A$1:$I$1387,MATCH(Sov!A171,Bonds!$A$1:$A$1387,0),4)</f>
        <v>7.0999999999999994E-2</v>
      </c>
      <c r="L171" s="110">
        <f t="shared" si="72"/>
        <v>44306</v>
      </c>
      <c r="M171" s="187">
        <f t="shared" si="73"/>
        <v>4.4555000000000011E-2</v>
      </c>
      <c r="N171" s="187">
        <f t="shared" si="63"/>
        <v>-9.4499999999999987E-2</v>
      </c>
      <c r="O171" s="187">
        <f t="shared" si="64"/>
        <v>-4.6199999999999998E-2</v>
      </c>
      <c r="P171" s="187">
        <f t="shared" si="65"/>
        <v>-5.2000000000000005E-2</v>
      </c>
      <c r="Q171" s="187">
        <f t="shared" si="66"/>
        <v>-0.3201</v>
      </c>
      <c r="R171" s="187">
        <f t="shared" si="67"/>
        <v>0.73010000000000008</v>
      </c>
      <c r="S171" s="187">
        <f t="shared" si="68"/>
        <v>-0.21859999999999999</v>
      </c>
      <c r="T171" s="187">
        <f t="shared" si="69"/>
        <v>0.33590000000000003</v>
      </c>
      <c r="U171" s="187">
        <f t="shared" si="70"/>
        <v>-0.2021</v>
      </c>
    </row>
    <row r="172" spans="1:21" x14ac:dyDescent="0.35">
      <c r="A172" s="193">
        <v>44305</v>
      </c>
      <c r="B172">
        <v>0.11658499999999999</v>
      </c>
      <c r="C172">
        <v>-7.78</v>
      </c>
      <c r="D172">
        <v>-4.8</v>
      </c>
      <c r="E172">
        <v>-5.46</v>
      </c>
      <c r="F172">
        <v>-30.78</v>
      </c>
      <c r="G172">
        <v>71.73</v>
      </c>
      <c r="H172">
        <v>-21.63</v>
      </c>
      <c r="I172">
        <v>33.72</v>
      </c>
      <c r="J172">
        <v>-19.98</v>
      </c>
      <c r="K172" s="190">
        <f>INDEX(Bonds!$A$1:$I$1387,MATCH(Sov!A172,Bonds!$A$1:$A$1387,0),4)</f>
        <v>9.4E-2</v>
      </c>
      <c r="L172" s="110">
        <f t="shared" si="72"/>
        <v>44305</v>
      </c>
      <c r="M172" s="187">
        <f t="shared" si="73"/>
        <v>2.2584999999999994E-2</v>
      </c>
      <c r="N172" s="187">
        <f t="shared" si="63"/>
        <v>-7.7800000000000008E-2</v>
      </c>
      <c r="O172" s="187">
        <f t="shared" si="64"/>
        <v>-4.8000000000000001E-2</v>
      </c>
      <c r="P172" s="187">
        <f t="shared" si="65"/>
        <v>-5.4600000000000003E-2</v>
      </c>
      <c r="Q172" s="187">
        <f t="shared" si="66"/>
        <v>-0.30780000000000002</v>
      </c>
      <c r="R172" s="187">
        <f t="shared" si="67"/>
        <v>0.71730000000000005</v>
      </c>
      <c r="S172" s="187">
        <f t="shared" si="68"/>
        <v>-0.21629999999999999</v>
      </c>
      <c r="T172" s="187">
        <f t="shared" si="69"/>
        <v>0.3372</v>
      </c>
      <c r="U172" s="187">
        <f t="shared" si="70"/>
        <v>-0.19980000000000001</v>
      </c>
    </row>
    <row r="173" spans="1:21" x14ac:dyDescent="0.35">
      <c r="A173" s="193">
        <v>44302</v>
      </c>
      <c r="B173">
        <v>0.15463399999999999</v>
      </c>
      <c r="C173">
        <v>-9.75</v>
      </c>
      <c r="D173">
        <v>-4.5999999999999996</v>
      </c>
      <c r="E173">
        <v>-5.81</v>
      </c>
      <c r="F173">
        <v>-32.71</v>
      </c>
      <c r="G173">
        <v>67.72</v>
      </c>
      <c r="H173">
        <v>-22.66</v>
      </c>
      <c r="I173">
        <v>32.270000000000003</v>
      </c>
      <c r="J173">
        <v>-20.59</v>
      </c>
      <c r="K173" s="190">
        <f>INDEX(Bonds!$A$1:$I$1387,MATCH(Sov!A173,Bonds!$A$1:$A$1387,0),4)</f>
        <v>7.6999999999999999E-2</v>
      </c>
      <c r="L173" s="110">
        <f t="shared" si="72"/>
        <v>44302</v>
      </c>
      <c r="M173" s="187">
        <f t="shared" si="73"/>
        <v>7.7633999999999995E-2</v>
      </c>
      <c r="N173" s="187">
        <f t="shared" si="63"/>
        <v>-9.7500000000000003E-2</v>
      </c>
      <c r="O173" s="187">
        <f t="shared" si="64"/>
        <v>-4.5999999999999999E-2</v>
      </c>
      <c r="P173" s="187">
        <f t="shared" si="65"/>
        <v>-5.8099999999999999E-2</v>
      </c>
      <c r="Q173" s="187">
        <f t="shared" si="66"/>
        <v>-0.3271</v>
      </c>
      <c r="R173" s="187">
        <f t="shared" si="67"/>
        <v>0.67720000000000002</v>
      </c>
      <c r="S173" s="187">
        <f t="shared" si="68"/>
        <v>-0.2266</v>
      </c>
      <c r="T173" s="187">
        <f t="shared" si="69"/>
        <v>0.32270000000000004</v>
      </c>
      <c r="U173" s="187">
        <f t="shared" si="70"/>
        <v>-0.2059</v>
      </c>
    </row>
    <row r="174" spans="1:21" x14ac:dyDescent="0.35">
      <c r="A174" s="193">
        <v>44301</v>
      </c>
      <c r="B174">
        <v>0.16438900000000001</v>
      </c>
      <c r="C174">
        <v>-9.9600000000000009</v>
      </c>
      <c r="D174">
        <v>-4.82</v>
      </c>
      <c r="E174">
        <v>-6.18</v>
      </c>
      <c r="F174">
        <v>-33.369999999999997</v>
      </c>
      <c r="G174">
        <v>68.44</v>
      </c>
      <c r="H174">
        <v>-23.11</v>
      </c>
      <c r="I174">
        <v>32.67</v>
      </c>
      <c r="J174">
        <v>-21.32</v>
      </c>
      <c r="K174" s="190">
        <f>INDEX(Bonds!$A$1:$I$1387,MATCH(Sov!A174,Bonds!$A$1:$A$1387,0),4)</f>
        <v>0.05</v>
      </c>
      <c r="L174" s="110">
        <f t="shared" si="72"/>
        <v>44301</v>
      </c>
      <c r="M174" s="187">
        <f t="shared" si="73"/>
        <v>0.114389</v>
      </c>
      <c r="N174" s="187">
        <f t="shared" si="63"/>
        <v>-9.9600000000000008E-2</v>
      </c>
      <c r="O174" s="187">
        <f t="shared" si="64"/>
        <v>-4.82E-2</v>
      </c>
      <c r="P174" s="187">
        <f t="shared" si="65"/>
        <v>-6.1799999999999994E-2</v>
      </c>
      <c r="Q174" s="187">
        <f t="shared" si="66"/>
        <v>-0.3337</v>
      </c>
      <c r="R174" s="187">
        <f t="shared" si="67"/>
        <v>0.68440000000000001</v>
      </c>
      <c r="S174" s="187">
        <f t="shared" si="68"/>
        <v>-0.2311</v>
      </c>
      <c r="T174" s="187">
        <f t="shared" si="69"/>
        <v>0.32669999999999999</v>
      </c>
      <c r="U174" s="187">
        <f t="shared" si="70"/>
        <v>-0.2132</v>
      </c>
    </row>
    <row r="175" spans="1:21" x14ac:dyDescent="0.35">
      <c r="A175" s="193">
        <v>44300</v>
      </c>
      <c r="B175">
        <v>0.127751</v>
      </c>
      <c r="C175">
        <v>-9.2899999999999991</v>
      </c>
      <c r="D175">
        <v>-4.46</v>
      </c>
      <c r="E175">
        <v>-4.8099999999999996</v>
      </c>
      <c r="F175">
        <v>-33.29</v>
      </c>
      <c r="G175">
        <v>70.5</v>
      </c>
      <c r="H175">
        <v>-23.07</v>
      </c>
      <c r="I175">
        <v>33.35</v>
      </c>
      <c r="J175">
        <v>-21.26</v>
      </c>
      <c r="K175" s="190">
        <f>INDEX(Bonds!$A$1:$I$1387,MATCH(Sov!A175,Bonds!$A$1:$A$1387,0),4)</f>
        <v>8.6999999999999994E-2</v>
      </c>
      <c r="L175" s="110">
        <f t="shared" si="72"/>
        <v>44300</v>
      </c>
      <c r="M175" s="187">
        <f t="shared" si="73"/>
        <v>4.0751000000000009E-2</v>
      </c>
      <c r="N175" s="187">
        <f t="shared" si="63"/>
        <v>-9.2899999999999996E-2</v>
      </c>
      <c r="O175" s="187">
        <f t="shared" si="64"/>
        <v>-4.4600000000000001E-2</v>
      </c>
      <c r="P175" s="187">
        <f t="shared" si="65"/>
        <v>-4.8099999999999997E-2</v>
      </c>
      <c r="Q175" s="187">
        <f t="shared" si="66"/>
        <v>-0.33289999999999997</v>
      </c>
      <c r="R175" s="187">
        <f t="shared" si="67"/>
        <v>0.70499999999999996</v>
      </c>
      <c r="S175" s="187">
        <f t="shared" si="68"/>
        <v>-0.23070000000000002</v>
      </c>
      <c r="T175" s="187">
        <f t="shared" si="69"/>
        <v>0.33350000000000002</v>
      </c>
      <c r="U175" s="187">
        <f t="shared" si="70"/>
        <v>-0.21260000000000001</v>
      </c>
    </row>
    <row r="176" spans="1:21" x14ac:dyDescent="0.35">
      <c r="A176" s="193">
        <v>44299</v>
      </c>
      <c r="B176">
        <v>0.120168</v>
      </c>
      <c r="C176">
        <v>-9.74</v>
      </c>
      <c r="D176">
        <v>-3.69</v>
      </c>
      <c r="E176">
        <v>-5.97</v>
      </c>
      <c r="F176">
        <v>-33.33</v>
      </c>
      <c r="G176">
        <v>69.42</v>
      </c>
      <c r="H176">
        <v>-22.29</v>
      </c>
      <c r="I176">
        <v>33.17</v>
      </c>
      <c r="J176">
        <v>-21.96</v>
      </c>
      <c r="K176" s="190">
        <f>INDEX(Bonds!$A$1:$I$1387,MATCH(Sov!A176,Bonds!$A$1:$A$1387,0),4)</f>
        <v>0.04</v>
      </c>
      <c r="L176" s="110">
        <f t="shared" si="72"/>
        <v>44299</v>
      </c>
      <c r="M176" s="187">
        <f t="shared" si="73"/>
        <v>8.0167999999999989E-2</v>
      </c>
      <c r="N176" s="187">
        <f t="shared" si="63"/>
        <v>-9.74E-2</v>
      </c>
      <c r="O176" s="187">
        <f t="shared" si="64"/>
        <v>-3.6900000000000002E-2</v>
      </c>
      <c r="P176" s="187">
        <f t="shared" si="65"/>
        <v>-5.9699999999999996E-2</v>
      </c>
      <c r="Q176" s="187">
        <f t="shared" si="66"/>
        <v>-0.33329999999999999</v>
      </c>
      <c r="R176" s="187">
        <f t="shared" si="67"/>
        <v>0.69420000000000004</v>
      </c>
      <c r="S176" s="187">
        <f t="shared" si="68"/>
        <v>-0.22289999999999999</v>
      </c>
      <c r="T176" s="187">
        <f t="shared" si="69"/>
        <v>0.33169999999999999</v>
      </c>
      <c r="U176" s="187">
        <f t="shared" si="70"/>
        <v>-0.21960000000000002</v>
      </c>
    </row>
    <row r="177" spans="1:21" x14ac:dyDescent="0.35">
      <c r="A177" s="193">
        <v>44298</v>
      </c>
      <c r="B177">
        <v>0.12273000000000001</v>
      </c>
      <c r="C177">
        <v>-9.6</v>
      </c>
      <c r="D177">
        <v>-3.92</v>
      </c>
      <c r="E177">
        <v>-5.64</v>
      </c>
      <c r="F177">
        <v>-33.51</v>
      </c>
      <c r="G177">
        <v>68.45</v>
      </c>
      <c r="H177">
        <v>-22.65</v>
      </c>
      <c r="I177">
        <v>33.86</v>
      </c>
      <c r="J177">
        <v>-21.74</v>
      </c>
      <c r="K177" s="190">
        <f>INDEX(Bonds!$A$1:$I$1387,MATCH(Sov!A177,Bonds!$A$1:$A$1387,0),4)</f>
        <v>5.6000000000000001E-2</v>
      </c>
      <c r="L177" s="110">
        <f t="shared" si="72"/>
        <v>44298</v>
      </c>
      <c r="M177" s="187">
        <f t="shared" si="73"/>
        <v>6.6730000000000012E-2</v>
      </c>
      <c r="N177" s="187">
        <f t="shared" si="63"/>
        <v>-9.6000000000000002E-2</v>
      </c>
      <c r="O177" s="187">
        <f t="shared" si="64"/>
        <v>-3.9199999999999999E-2</v>
      </c>
      <c r="P177" s="187">
        <f t="shared" si="65"/>
        <v>-5.6399999999999999E-2</v>
      </c>
      <c r="Q177" s="187">
        <f t="shared" si="66"/>
        <v>-0.33509999999999995</v>
      </c>
      <c r="R177" s="187">
        <f t="shared" si="67"/>
        <v>0.6845</v>
      </c>
      <c r="S177" s="187">
        <f t="shared" si="68"/>
        <v>-0.22649999999999998</v>
      </c>
      <c r="T177" s="187">
        <f t="shared" si="69"/>
        <v>0.33860000000000001</v>
      </c>
      <c r="U177" s="187">
        <f t="shared" si="70"/>
        <v>-0.21739999999999998</v>
      </c>
    </row>
    <row r="178" spans="1:21" x14ac:dyDescent="0.35">
      <c r="A178" s="193">
        <v>44295</v>
      </c>
      <c r="B178">
        <v>0.10946500000000001</v>
      </c>
      <c r="C178">
        <v>-9.3000000000000007</v>
      </c>
      <c r="D178">
        <v>-4.4800000000000004</v>
      </c>
      <c r="E178">
        <v>-5.84</v>
      </c>
      <c r="F178">
        <v>-32.119999999999997</v>
      </c>
      <c r="G178">
        <v>69.69</v>
      </c>
      <c r="H178">
        <v>-22.69</v>
      </c>
      <c r="I178">
        <v>35.04</v>
      </c>
      <c r="J178">
        <v>-22.11</v>
      </c>
      <c r="K178" s="190">
        <f>INDEX(Bonds!$A$1:$I$1387,MATCH(Sov!A178,Bonds!$A$1:$A$1387,0),4)</f>
        <v>4.3999999999999997E-2</v>
      </c>
      <c r="L178" s="110">
        <f t="shared" si="72"/>
        <v>44295</v>
      </c>
      <c r="M178" s="187">
        <f t="shared" si="73"/>
        <v>6.5465000000000009E-2</v>
      </c>
      <c r="N178" s="187">
        <f t="shared" si="63"/>
        <v>-9.3000000000000013E-2</v>
      </c>
      <c r="O178" s="187">
        <f t="shared" si="64"/>
        <v>-4.4800000000000006E-2</v>
      </c>
      <c r="P178" s="187">
        <f t="shared" si="65"/>
        <v>-5.8400000000000001E-2</v>
      </c>
      <c r="Q178" s="187">
        <f t="shared" si="66"/>
        <v>-0.32119999999999999</v>
      </c>
      <c r="R178" s="187">
        <f t="shared" si="67"/>
        <v>0.69689999999999996</v>
      </c>
      <c r="S178" s="187">
        <f t="shared" si="68"/>
        <v>-0.22690000000000002</v>
      </c>
      <c r="T178" s="187">
        <f t="shared" si="69"/>
        <v>0.35039999999999999</v>
      </c>
      <c r="U178" s="187">
        <f t="shared" si="70"/>
        <v>-0.22109999999999999</v>
      </c>
    </row>
    <row r="179" spans="1:21" x14ac:dyDescent="0.35">
      <c r="A179" s="193">
        <v>44294</v>
      </c>
      <c r="B179">
        <v>0.112271</v>
      </c>
      <c r="C179">
        <v>-11.2</v>
      </c>
      <c r="D179">
        <v>-5.0199999999999996</v>
      </c>
      <c r="E179">
        <v>-7.09</v>
      </c>
      <c r="F179">
        <v>-34.119999999999997</v>
      </c>
      <c r="G179">
        <v>65.06</v>
      </c>
      <c r="H179">
        <v>-24.01</v>
      </c>
      <c r="I179">
        <v>31.88</v>
      </c>
      <c r="J179">
        <v>-21.7</v>
      </c>
      <c r="K179" s="190">
        <f>INDEX(Bonds!$A$1:$I$1387,MATCH(Sov!A179,Bonds!$A$1:$A$1387,0),4)</f>
        <v>8.0000000000000002E-3</v>
      </c>
      <c r="L179" s="110">
        <f t="shared" si="72"/>
        <v>44294</v>
      </c>
      <c r="M179" s="187">
        <f t="shared" si="73"/>
        <v>0.104271</v>
      </c>
      <c r="N179" s="187">
        <f t="shared" si="63"/>
        <v>-0.11199999999999999</v>
      </c>
      <c r="O179" s="187">
        <f t="shared" si="64"/>
        <v>-5.0199999999999995E-2</v>
      </c>
      <c r="P179" s="187">
        <f t="shared" si="65"/>
        <v>-7.0900000000000005E-2</v>
      </c>
      <c r="Q179" s="187">
        <f t="shared" si="66"/>
        <v>-0.34119999999999995</v>
      </c>
      <c r="R179" s="187">
        <f t="shared" si="67"/>
        <v>0.65060000000000007</v>
      </c>
      <c r="S179" s="187">
        <f t="shared" si="68"/>
        <v>-0.24010000000000001</v>
      </c>
      <c r="T179" s="187">
        <f t="shared" si="69"/>
        <v>0.31879999999999997</v>
      </c>
      <c r="U179" s="187">
        <f t="shared" si="70"/>
        <v>-0.217</v>
      </c>
    </row>
    <row r="180" spans="1:21" x14ac:dyDescent="0.35">
      <c r="A180" s="193">
        <v>44293</v>
      </c>
      <c r="B180">
        <v>0.10947800000000001</v>
      </c>
      <c r="C180">
        <v>-10.89</v>
      </c>
      <c r="D180">
        <v>-5.16</v>
      </c>
      <c r="E180">
        <v>-5.63</v>
      </c>
      <c r="F180">
        <v>-32.89</v>
      </c>
      <c r="G180">
        <v>67.67</v>
      </c>
      <c r="H180">
        <v>-23.42</v>
      </c>
      <c r="I180">
        <v>32.54</v>
      </c>
      <c r="J180">
        <v>-20.65</v>
      </c>
      <c r="K180" s="190">
        <f>INDEX(Bonds!$A$1:$I$1387,MATCH(Sov!A180,Bonds!$A$1:$A$1387,0),4)</f>
        <v>3.3000000000000002E-2</v>
      </c>
      <c r="L180" s="110">
        <f t="shared" si="72"/>
        <v>44293</v>
      </c>
      <c r="M180" s="187">
        <f t="shared" si="73"/>
        <v>7.6478000000000004E-2</v>
      </c>
      <c r="N180" s="187">
        <f t="shared" si="63"/>
        <v>-0.10890000000000001</v>
      </c>
      <c r="O180" s="187">
        <f t="shared" si="64"/>
        <v>-5.16E-2</v>
      </c>
      <c r="P180" s="187">
        <f t="shared" si="65"/>
        <v>-5.6299999999999996E-2</v>
      </c>
      <c r="Q180" s="187">
        <f t="shared" si="66"/>
        <v>-0.32890000000000003</v>
      </c>
      <c r="R180" s="187">
        <f t="shared" si="67"/>
        <v>0.67669999999999997</v>
      </c>
      <c r="S180" s="187">
        <f t="shared" si="68"/>
        <v>-0.23420000000000002</v>
      </c>
      <c r="T180" s="187">
        <f t="shared" si="69"/>
        <v>0.32539999999999997</v>
      </c>
      <c r="U180" s="187">
        <f t="shared" si="70"/>
        <v>-0.20649999999999999</v>
      </c>
    </row>
    <row r="181" spans="1:21" x14ac:dyDescent="0.35">
      <c r="A181" s="193">
        <v>44292</v>
      </c>
      <c r="B181">
        <v>5.6254999999999999E-2</v>
      </c>
      <c r="C181">
        <v>-11.45</v>
      </c>
      <c r="D181">
        <v>-5.52</v>
      </c>
      <c r="E181">
        <v>-6.01</v>
      </c>
      <c r="F181">
        <v>-32.67</v>
      </c>
      <c r="G181">
        <v>67.25</v>
      </c>
      <c r="H181">
        <v>-23.45</v>
      </c>
      <c r="I181">
        <v>31.23</v>
      </c>
      <c r="J181">
        <v>-21.04</v>
      </c>
      <c r="K181" s="190">
        <f>INDEX(Bonds!$A$1:$I$1387,MATCH(Sov!A181,Bonds!$A$1:$A$1387,0),4)</f>
        <v>3.1E-2</v>
      </c>
      <c r="L181" s="110">
        <f t="shared" si="72"/>
        <v>44292</v>
      </c>
      <c r="M181" s="187">
        <f t="shared" si="73"/>
        <v>2.5255E-2</v>
      </c>
      <c r="N181" s="187">
        <f t="shared" si="63"/>
        <v>-0.11449999999999999</v>
      </c>
      <c r="O181" s="187">
        <f t="shared" si="64"/>
        <v>-5.5199999999999999E-2</v>
      </c>
      <c r="P181" s="187">
        <f t="shared" si="65"/>
        <v>-6.0100000000000001E-2</v>
      </c>
      <c r="Q181" s="187">
        <f t="shared" si="66"/>
        <v>-0.32669999999999999</v>
      </c>
      <c r="R181" s="187">
        <f t="shared" si="67"/>
        <v>0.67249999999999999</v>
      </c>
      <c r="S181" s="187">
        <f t="shared" si="68"/>
        <v>-0.23449999999999999</v>
      </c>
      <c r="T181" s="187">
        <f t="shared" si="69"/>
        <v>0.31230000000000002</v>
      </c>
      <c r="U181" s="187">
        <f t="shared" si="70"/>
        <v>-0.2104</v>
      </c>
    </row>
    <row r="182" spans="1:21" x14ac:dyDescent="0.35">
      <c r="A182" s="193">
        <v>44287</v>
      </c>
      <c r="B182">
        <v>8.2379999999999995E-2</v>
      </c>
      <c r="C182">
        <v>-12.45</v>
      </c>
      <c r="D182">
        <v>-7.19</v>
      </c>
      <c r="E182">
        <v>-7.41</v>
      </c>
      <c r="F182">
        <v>-33.340000000000003</v>
      </c>
      <c r="G182">
        <v>61.83</v>
      </c>
      <c r="H182">
        <v>-25.13</v>
      </c>
      <c r="I182">
        <v>28.99</v>
      </c>
      <c r="J182">
        <v>-20.18</v>
      </c>
      <c r="K182" s="190">
        <f>INDEX(Bonds!$A$1:$I$1387,MATCH(Sov!A182,Bonds!$A$1:$A$1387,0),4)</f>
        <v>3.4000000000000002E-2</v>
      </c>
      <c r="L182" s="110">
        <f t="shared" si="72"/>
        <v>44287</v>
      </c>
      <c r="M182" s="187">
        <f t="shared" si="73"/>
        <v>4.8379999999999992E-2</v>
      </c>
      <c r="N182" s="187">
        <f t="shared" si="63"/>
        <v>-0.1245</v>
      </c>
      <c r="O182" s="187">
        <f t="shared" si="64"/>
        <v>-7.1900000000000006E-2</v>
      </c>
      <c r="P182" s="187">
        <f t="shared" si="65"/>
        <v>-7.4099999999999999E-2</v>
      </c>
      <c r="Q182" s="187">
        <f t="shared" si="66"/>
        <v>-0.33340000000000003</v>
      </c>
      <c r="R182" s="187">
        <f t="shared" si="67"/>
        <v>0.61829999999999996</v>
      </c>
      <c r="S182" s="187">
        <f t="shared" si="68"/>
        <v>-0.25129999999999997</v>
      </c>
      <c r="T182" s="187">
        <f t="shared" si="69"/>
        <v>0.28989999999999999</v>
      </c>
      <c r="U182" s="187">
        <f t="shared" si="70"/>
        <v>-0.20180000000000001</v>
      </c>
    </row>
    <row r="183" spans="1:21" x14ac:dyDescent="0.35">
      <c r="A183" s="193">
        <v>44286</v>
      </c>
      <c r="B183">
        <v>9.0747999999999995E-2</v>
      </c>
      <c r="C183">
        <v>-11.45</v>
      </c>
      <c r="D183">
        <v>-8.3000000000000007</v>
      </c>
      <c r="E183">
        <v>-7.9</v>
      </c>
      <c r="F183">
        <v>-34.380000000000003</v>
      </c>
      <c r="G183">
        <v>60.75</v>
      </c>
      <c r="H183">
        <v>-23.42</v>
      </c>
      <c r="I183">
        <v>28.61</v>
      </c>
      <c r="J183">
        <v>-19.25</v>
      </c>
      <c r="K183" s="190">
        <f>INDEX(Bonds!$A$1:$I$1387,MATCH(Sov!A183,Bonds!$A$1:$A$1387,0),4)</f>
        <v>6.6000000000000003E-2</v>
      </c>
      <c r="L183" s="110">
        <f t="shared" si="72"/>
        <v>44286</v>
      </c>
      <c r="M183" s="187">
        <f t="shared" si="73"/>
        <v>2.4747999999999992E-2</v>
      </c>
      <c r="N183" s="187">
        <f t="shared" si="63"/>
        <v>-0.11449999999999999</v>
      </c>
      <c r="O183" s="187">
        <f t="shared" si="64"/>
        <v>-8.3000000000000004E-2</v>
      </c>
      <c r="P183" s="187">
        <f t="shared" si="65"/>
        <v>-7.9000000000000001E-2</v>
      </c>
      <c r="Q183" s="187">
        <f t="shared" si="66"/>
        <v>-0.34380000000000005</v>
      </c>
      <c r="R183" s="187">
        <f t="shared" si="67"/>
        <v>0.60750000000000004</v>
      </c>
      <c r="S183" s="187">
        <f t="shared" si="68"/>
        <v>-0.23420000000000002</v>
      </c>
      <c r="T183" s="187">
        <f t="shared" si="69"/>
        <v>0.28610000000000002</v>
      </c>
      <c r="U183" s="187">
        <f t="shared" si="70"/>
        <v>-0.1925</v>
      </c>
    </row>
    <row r="184" spans="1:21" x14ac:dyDescent="0.35">
      <c r="A184" s="193">
        <v>44285</v>
      </c>
      <c r="B184">
        <v>6.1903E-2</v>
      </c>
      <c r="C184">
        <v>-10.65</v>
      </c>
      <c r="D184">
        <v>-6.63</v>
      </c>
      <c r="E184">
        <v>-7.63</v>
      </c>
      <c r="F184">
        <v>-33.56</v>
      </c>
      <c r="G184">
        <v>63.53</v>
      </c>
      <c r="H184">
        <v>-23.72</v>
      </c>
      <c r="I184">
        <v>28.53</v>
      </c>
      <c r="J184">
        <v>-19.22</v>
      </c>
      <c r="K184" s="190">
        <f>INDEX(Bonds!$A$1:$I$1387,MATCH(Sov!A184,Bonds!$A$1:$A$1387,0),4)</f>
        <v>5.8999999999999997E-2</v>
      </c>
      <c r="L184" s="110">
        <f t="shared" si="72"/>
        <v>44285</v>
      </c>
      <c r="M184" s="187">
        <f t="shared" si="73"/>
        <v>2.9030000000000028E-3</v>
      </c>
      <c r="N184" s="187">
        <f t="shared" si="63"/>
        <v>-0.1065</v>
      </c>
      <c r="O184" s="187">
        <f t="shared" si="64"/>
        <v>-6.6299999999999998E-2</v>
      </c>
      <c r="P184" s="187">
        <f t="shared" si="65"/>
        <v>-7.6299999999999993E-2</v>
      </c>
      <c r="Q184" s="187">
        <f t="shared" si="66"/>
        <v>-0.33560000000000001</v>
      </c>
      <c r="R184" s="187">
        <f t="shared" si="67"/>
        <v>0.63529999999999998</v>
      </c>
      <c r="S184" s="187">
        <f t="shared" si="68"/>
        <v>-0.23719999999999999</v>
      </c>
      <c r="T184" s="187">
        <f t="shared" si="69"/>
        <v>0.2853</v>
      </c>
      <c r="U184" s="187">
        <f t="shared" si="70"/>
        <v>-0.19219999999999998</v>
      </c>
    </row>
    <row r="185" spans="1:21" x14ac:dyDescent="0.35">
      <c r="A185" s="193">
        <v>44284</v>
      </c>
      <c r="B185">
        <v>8.8146000000000002E-2</v>
      </c>
      <c r="C185">
        <v>-11.94</v>
      </c>
      <c r="D185">
        <v>-7.95</v>
      </c>
      <c r="E185">
        <v>-8.57</v>
      </c>
      <c r="F185">
        <v>-34.58</v>
      </c>
      <c r="G185">
        <v>60.09</v>
      </c>
      <c r="H185">
        <v>-23.87</v>
      </c>
      <c r="I185">
        <v>27.29</v>
      </c>
      <c r="J185">
        <v>-19.13</v>
      </c>
      <c r="K185" s="190">
        <f>INDEX(Bonds!$A$1:$I$1387,MATCH(Sov!A185,Bonds!$A$1:$A$1387,0),4)</f>
        <v>3.9899999999999998E-2</v>
      </c>
      <c r="L185" s="110">
        <f t="shared" si="72"/>
        <v>44284</v>
      </c>
      <c r="M185" s="187">
        <f t="shared" si="73"/>
        <v>4.8246000000000004E-2</v>
      </c>
      <c r="N185" s="187">
        <f t="shared" si="63"/>
        <v>-0.11939999999999999</v>
      </c>
      <c r="O185" s="187">
        <f t="shared" si="64"/>
        <v>-7.9500000000000001E-2</v>
      </c>
      <c r="P185" s="187">
        <f t="shared" si="65"/>
        <v>-8.5699999999999998E-2</v>
      </c>
      <c r="Q185" s="187">
        <f t="shared" si="66"/>
        <v>-0.3458</v>
      </c>
      <c r="R185" s="187">
        <f t="shared" si="67"/>
        <v>0.60089999999999999</v>
      </c>
      <c r="S185" s="187">
        <f t="shared" si="68"/>
        <v>-0.23870000000000002</v>
      </c>
      <c r="T185" s="187">
        <f t="shared" si="69"/>
        <v>0.27289999999999998</v>
      </c>
      <c r="U185" s="187">
        <f t="shared" si="70"/>
        <v>-0.1913</v>
      </c>
    </row>
    <row r="186" spans="1:21" x14ac:dyDescent="0.35">
      <c r="A186" s="193">
        <v>44281</v>
      </c>
      <c r="B186">
        <v>0.108435</v>
      </c>
      <c r="C186">
        <v>-11.39</v>
      </c>
      <c r="D186">
        <v>-7.64</v>
      </c>
      <c r="E186">
        <v>-9.06</v>
      </c>
      <c r="F186">
        <v>-33.799999999999997</v>
      </c>
      <c r="G186">
        <v>61.72</v>
      </c>
      <c r="H186">
        <v>-24.28</v>
      </c>
      <c r="I186">
        <v>28.11</v>
      </c>
      <c r="J186">
        <v>-21.08</v>
      </c>
      <c r="K186" s="190">
        <f>INDEX(Bonds!$A$1:$I$1387,MATCH(Sov!A186,Bonds!$A$1:$A$1387,0),4)</f>
        <v>1.44E-2</v>
      </c>
      <c r="L186" s="110">
        <f t="shared" si="72"/>
        <v>44281</v>
      </c>
      <c r="M186" s="187">
        <f t="shared" si="73"/>
        <v>9.4035000000000007E-2</v>
      </c>
      <c r="N186" s="187">
        <f t="shared" si="63"/>
        <v>-0.1139</v>
      </c>
      <c r="O186" s="187">
        <f t="shared" si="64"/>
        <v>-7.6399999999999996E-2</v>
      </c>
      <c r="P186" s="187">
        <f t="shared" si="65"/>
        <v>-9.06E-2</v>
      </c>
      <c r="Q186" s="187">
        <f t="shared" si="66"/>
        <v>-0.33799999999999997</v>
      </c>
      <c r="R186" s="187">
        <f t="shared" si="67"/>
        <v>0.61719999999999997</v>
      </c>
      <c r="S186" s="187">
        <f t="shared" si="68"/>
        <v>-0.24280000000000002</v>
      </c>
      <c r="T186" s="187">
        <f t="shared" si="69"/>
        <v>0.28110000000000002</v>
      </c>
      <c r="U186" s="187">
        <f t="shared" si="70"/>
        <v>-0.21079999999999999</v>
      </c>
    </row>
    <row r="187" spans="1:21" x14ac:dyDescent="0.35">
      <c r="A187" s="193">
        <v>44280</v>
      </c>
      <c r="B187">
        <v>5.9403999999999998E-2</v>
      </c>
      <c r="C187">
        <v>-12.19</v>
      </c>
      <c r="D187">
        <v>-7.92</v>
      </c>
      <c r="E187">
        <v>-8.67</v>
      </c>
      <c r="F187">
        <v>-35.07</v>
      </c>
      <c r="G187">
        <v>61.37</v>
      </c>
      <c r="H187">
        <v>-24.85</v>
      </c>
      <c r="I187">
        <v>28.21</v>
      </c>
      <c r="J187">
        <v>-21.09</v>
      </c>
      <c r="K187" s="190">
        <f>INDEX(Bonds!$A$1:$I$1387,MATCH(Sov!A187,Bonds!$A$1:$A$1387,0),4)</f>
        <v>-1.3299999999999999E-2</v>
      </c>
      <c r="L187" s="110">
        <f t="shared" si="72"/>
        <v>44280</v>
      </c>
      <c r="M187" s="187">
        <f t="shared" si="73"/>
        <v>7.2703999999999991E-2</v>
      </c>
      <c r="N187" s="187">
        <f t="shared" si="63"/>
        <v>-0.12189999999999999</v>
      </c>
      <c r="O187" s="187">
        <f t="shared" si="64"/>
        <v>-7.9199999999999993E-2</v>
      </c>
      <c r="P187" s="187">
        <f t="shared" si="65"/>
        <v>-8.6699999999999999E-2</v>
      </c>
      <c r="Q187" s="187">
        <f t="shared" si="66"/>
        <v>-0.35070000000000001</v>
      </c>
      <c r="R187" s="187">
        <f t="shared" si="67"/>
        <v>0.61370000000000002</v>
      </c>
      <c r="S187" s="187">
        <f t="shared" si="68"/>
        <v>-0.24850000000000003</v>
      </c>
      <c r="T187" s="187">
        <f t="shared" si="69"/>
        <v>0.28210000000000002</v>
      </c>
      <c r="U187" s="187">
        <f t="shared" si="70"/>
        <v>-0.2109</v>
      </c>
    </row>
    <row r="188" spans="1:21" x14ac:dyDescent="0.35">
      <c r="A188" s="193">
        <v>44279</v>
      </c>
      <c r="B188">
        <v>3.7661E-2</v>
      </c>
      <c r="C188">
        <v>-12.43</v>
      </c>
      <c r="D188">
        <v>-8.4600000000000009</v>
      </c>
      <c r="E188">
        <v>-9.65</v>
      </c>
      <c r="F188">
        <v>-35.770000000000003</v>
      </c>
      <c r="G188">
        <v>58.05</v>
      </c>
      <c r="H188">
        <v>-25.28</v>
      </c>
      <c r="I188">
        <v>26.25</v>
      </c>
      <c r="J188">
        <v>-21.15</v>
      </c>
      <c r="K188" s="190">
        <f>INDEX(Bonds!$A$1:$I$1387,MATCH(Sov!A188,Bonds!$A$1:$A$1387,0),4)</f>
        <v>-2.0999999999999999E-3</v>
      </c>
      <c r="L188" s="110">
        <f t="shared" si="72"/>
        <v>44279</v>
      </c>
      <c r="M188" s="187">
        <f t="shared" si="73"/>
        <v>3.9760999999999998E-2</v>
      </c>
      <c r="N188" s="187">
        <f t="shared" si="63"/>
        <v>-0.12429999999999999</v>
      </c>
      <c r="O188" s="187">
        <f t="shared" si="64"/>
        <v>-8.4600000000000009E-2</v>
      </c>
      <c r="P188" s="187">
        <f t="shared" si="65"/>
        <v>-9.6500000000000002E-2</v>
      </c>
      <c r="Q188" s="187">
        <f t="shared" si="66"/>
        <v>-0.35770000000000002</v>
      </c>
      <c r="R188" s="187">
        <f t="shared" si="67"/>
        <v>0.58050000000000002</v>
      </c>
      <c r="S188" s="187">
        <f t="shared" si="68"/>
        <v>-0.25280000000000002</v>
      </c>
      <c r="T188" s="187">
        <f t="shared" si="69"/>
        <v>0.26250000000000001</v>
      </c>
      <c r="U188" s="187">
        <f t="shared" si="70"/>
        <v>-0.21149999999999999</v>
      </c>
    </row>
    <row r="189" spans="1:21" x14ac:dyDescent="0.35">
      <c r="A189" s="193">
        <v>44278</v>
      </c>
      <c r="B189">
        <v>1.8822999999999999E-2</v>
      </c>
      <c r="C189">
        <v>-11.95</v>
      </c>
      <c r="D189">
        <v>-6.79</v>
      </c>
      <c r="E189">
        <v>-9.23</v>
      </c>
      <c r="F189">
        <v>-35.549999999999997</v>
      </c>
      <c r="G189">
        <v>59.72</v>
      </c>
      <c r="H189">
        <v>-25.09</v>
      </c>
      <c r="I189">
        <v>29.12</v>
      </c>
      <c r="J189">
        <v>-21.15</v>
      </c>
      <c r="K189" s="190">
        <f>INDEX(Bonds!$A$1:$I$1387,MATCH(Sov!A189,Bonds!$A$1:$A$1387,0),4)</f>
        <v>8.9999999999999993E-3</v>
      </c>
      <c r="L189" s="110">
        <f t="shared" si="72"/>
        <v>44278</v>
      </c>
      <c r="M189" s="187">
        <f t="shared" si="73"/>
        <v>9.8230000000000001E-3</v>
      </c>
      <c r="N189" s="187">
        <f t="shared" si="63"/>
        <v>-0.1195</v>
      </c>
      <c r="O189" s="187">
        <f t="shared" si="64"/>
        <v>-6.7900000000000002E-2</v>
      </c>
      <c r="P189" s="187">
        <f t="shared" si="65"/>
        <v>-9.2300000000000007E-2</v>
      </c>
      <c r="Q189" s="187">
        <f t="shared" si="66"/>
        <v>-0.35549999999999998</v>
      </c>
      <c r="R189" s="187">
        <f t="shared" si="67"/>
        <v>0.59719999999999995</v>
      </c>
      <c r="S189" s="187">
        <f t="shared" si="68"/>
        <v>-0.25090000000000001</v>
      </c>
      <c r="T189" s="187">
        <f t="shared" si="69"/>
        <v>0.29120000000000001</v>
      </c>
      <c r="U189" s="187">
        <f t="shared" si="70"/>
        <v>-0.21149999999999999</v>
      </c>
    </row>
    <row r="190" spans="1:21" x14ac:dyDescent="0.35">
      <c r="A190" s="193">
        <v>44277</v>
      </c>
      <c r="B190">
        <v>4.3098999999999998E-2</v>
      </c>
      <c r="C190">
        <v>-12.14</v>
      </c>
      <c r="D190">
        <v>-6.69</v>
      </c>
      <c r="E190">
        <v>-8.16</v>
      </c>
      <c r="F190">
        <v>-34.85</v>
      </c>
      <c r="G190">
        <v>60.26</v>
      </c>
      <c r="H190">
        <v>-24.16</v>
      </c>
      <c r="I190">
        <v>29.32</v>
      </c>
      <c r="J190">
        <v>-20.54</v>
      </c>
      <c r="K190" s="190">
        <f>INDEX(Bonds!$A$1:$I$1387,MATCH(Sov!A190,Bonds!$A$1:$A$1387,0),4)</f>
        <v>4.8000000000000001E-2</v>
      </c>
      <c r="L190" s="110">
        <f t="shared" si="72"/>
        <v>44277</v>
      </c>
      <c r="M190" s="187">
        <f t="shared" si="73"/>
        <v>-4.9010000000000026E-3</v>
      </c>
      <c r="N190" s="187">
        <f t="shared" si="63"/>
        <v>-0.12140000000000001</v>
      </c>
      <c r="O190" s="187">
        <f t="shared" si="64"/>
        <v>-6.6900000000000001E-2</v>
      </c>
      <c r="P190" s="187">
        <f t="shared" si="65"/>
        <v>-8.1600000000000006E-2</v>
      </c>
      <c r="Q190" s="187">
        <f t="shared" si="66"/>
        <v>-0.34850000000000003</v>
      </c>
      <c r="R190" s="187">
        <f t="shared" si="67"/>
        <v>0.60260000000000002</v>
      </c>
      <c r="S190" s="187">
        <f t="shared" si="68"/>
        <v>-0.24160000000000001</v>
      </c>
      <c r="T190" s="187">
        <f t="shared" si="69"/>
        <v>0.29320000000000002</v>
      </c>
      <c r="U190" s="187">
        <f t="shared" si="70"/>
        <v>-0.2054</v>
      </c>
    </row>
    <row r="191" spans="1:21" x14ac:dyDescent="0.35">
      <c r="A191" s="193">
        <v>44274</v>
      </c>
      <c r="B191">
        <v>5.3725000000000002E-2</v>
      </c>
      <c r="C191">
        <v>-10.97</v>
      </c>
      <c r="D191">
        <v>-6.55</v>
      </c>
      <c r="E191">
        <v>-7.22</v>
      </c>
      <c r="F191">
        <v>-33.72</v>
      </c>
      <c r="G191">
        <v>62.88</v>
      </c>
      <c r="H191">
        <v>-23.01</v>
      </c>
      <c r="I191">
        <v>29.61</v>
      </c>
      <c r="J191">
        <v>-20.04</v>
      </c>
      <c r="K191" s="190">
        <f>INDEX(Bonds!$A$1:$I$1387,MATCH(Sov!A191,Bonds!$A$1:$A$1387,0),4)</f>
        <v>5.5E-2</v>
      </c>
      <c r="L191" s="110">
        <f t="shared" si="72"/>
        <v>44274</v>
      </c>
      <c r="M191" s="187">
        <f t="shared" si="73"/>
        <v>-1.2749999999999984E-3</v>
      </c>
      <c r="N191" s="187">
        <f t="shared" si="63"/>
        <v>-0.10970000000000001</v>
      </c>
      <c r="O191" s="187">
        <f t="shared" si="64"/>
        <v>-6.5500000000000003E-2</v>
      </c>
      <c r="P191" s="187">
        <f t="shared" si="65"/>
        <v>-7.22E-2</v>
      </c>
      <c r="Q191" s="187">
        <f t="shared" si="66"/>
        <v>-0.3372</v>
      </c>
      <c r="R191" s="187">
        <f t="shared" si="67"/>
        <v>0.62880000000000003</v>
      </c>
      <c r="S191" s="187">
        <f t="shared" si="68"/>
        <v>-0.23010000000000003</v>
      </c>
      <c r="T191" s="187">
        <f t="shared" si="69"/>
        <v>0.29609999999999997</v>
      </c>
      <c r="U191" s="187">
        <f t="shared" si="70"/>
        <v>-0.20039999999999999</v>
      </c>
    </row>
    <row r="192" spans="1:21" x14ac:dyDescent="0.35">
      <c r="A192" s="193">
        <v>44273</v>
      </c>
      <c r="B192">
        <v>8.7382000000000001E-2</v>
      </c>
      <c r="C192">
        <v>-10.34</v>
      </c>
      <c r="D192">
        <v>-5.81</v>
      </c>
      <c r="E192">
        <v>-6.86</v>
      </c>
      <c r="F192">
        <v>-32.950000000000003</v>
      </c>
      <c r="G192">
        <v>61.78</v>
      </c>
      <c r="H192">
        <v>-23.21</v>
      </c>
      <c r="I192">
        <v>30.16</v>
      </c>
      <c r="J192">
        <v>-18.71</v>
      </c>
      <c r="K192" s="190">
        <f>INDEX(Bonds!$A$1:$I$1387,MATCH(Sov!A192,Bonds!$A$1:$A$1387,0),4)</f>
        <v>5.6000000000000001E-2</v>
      </c>
      <c r="L192" s="110">
        <f t="shared" si="72"/>
        <v>44273</v>
      </c>
      <c r="M192" s="187">
        <f t="shared" si="73"/>
        <v>3.1382E-2</v>
      </c>
      <c r="N192" s="187">
        <f t="shared" si="63"/>
        <v>-0.10339999999999999</v>
      </c>
      <c r="O192" s="187">
        <f t="shared" si="64"/>
        <v>-5.8099999999999999E-2</v>
      </c>
      <c r="P192" s="187">
        <f t="shared" si="65"/>
        <v>-6.8600000000000008E-2</v>
      </c>
      <c r="Q192" s="187">
        <f t="shared" si="66"/>
        <v>-0.32950000000000002</v>
      </c>
      <c r="R192" s="187">
        <f t="shared" si="67"/>
        <v>0.61780000000000002</v>
      </c>
      <c r="S192" s="187">
        <f t="shared" si="68"/>
        <v>-0.2321</v>
      </c>
      <c r="T192" s="187">
        <f t="shared" si="69"/>
        <v>0.30159999999999998</v>
      </c>
      <c r="U192" s="187">
        <f t="shared" si="70"/>
        <v>-0.18710000000000002</v>
      </c>
    </row>
    <row r="193" spans="1:21" x14ac:dyDescent="0.35">
      <c r="A193" s="193">
        <v>44272</v>
      </c>
      <c r="B193">
        <v>0.104572</v>
      </c>
      <c r="C193">
        <v>-9.06</v>
      </c>
      <c r="D193">
        <v>-4.9000000000000004</v>
      </c>
      <c r="E193">
        <v>-6.11</v>
      </c>
      <c r="F193">
        <v>-33.35</v>
      </c>
      <c r="G193">
        <v>65.11</v>
      </c>
      <c r="H193">
        <v>-23.42</v>
      </c>
      <c r="I193">
        <v>33.51</v>
      </c>
      <c r="J193">
        <v>-18.36</v>
      </c>
      <c r="K193" s="190">
        <f>INDEX(Bonds!$A$1:$I$1387,MATCH(Sov!A193,Bonds!$A$1:$A$1387,0),4)</f>
        <v>3.3000000000000002E-2</v>
      </c>
      <c r="L193" s="110">
        <f t="shared" si="72"/>
        <v>44272</v>
      </c>
      <c r="M193" s="187">
        <f t="shared" si="73"/>
        <v>7.1571999999999997E-2</v>
      </c>
      <c r="N193" s="187">
        <f t="shared" si="63"/>
        <v>-9.06E-2</v>
      </c>
      <c r="O193" s="187">
        <f t="shared" si="64"/>
        <v>-4.9000000000000002E-2</v>
      </c>
      <c r="P193" s="187">
        <f t="shared" si="65"/>
        <v>-6.1100000000000002E-2</v>
      </c>
      <c r="Q193" s="187">
        <f t="shared" si="66"/>
        <v>-0.33350000000000002</v>
      </c>
      <c r="R193" s="187">
        <f t="shared" si="67"/>
        <v>0.65110000000000001</v>
      </c>
      <c r="S193" s="187">
        <f t="shared" si="68"/>
        <v>-0.23420000000000002</v>
      </c>
      <c r="T193" s="187">
        <f t="shared" si="69"/>
        <v>0.33509999999999995</v>
      </c>
      <c r="U193" s="187">
        <f t="shared" si="70"/>
        <v>-0.18359999999999999</v>
      </c>
    </row>
    <row r="194" spans="1:21" x14ac:dyDescent="0.35">
      <c r="A194" s="193">
        <v>44271</v>
      </c>
      <c r="B194">
        <v>0.12332799999999999</v>
      </c>
      <c r="C194">
        <v>-10.27</v>
      </c>
      <c r="D194">
        <v>-5.43</v>
      </c>
      <c r="E194">
        <v>-6.49</v>
      </c>
      <c r="F194">
        <v>-33.35</v>
      </c>
      <c r="G194">
        <v>62.56</v>
      </c>
      <c r="H194">
        <v>-22.8</v>
      </c>
      <c r="I194">
        <v>31.71</v>
      </c>
      <c r="J194">
        <v>-17.93</v>
      </c>
      <c r="K194" s="190">
        <f>INDEX(Bonds!$A$1:$I$1387,MATCH(Sov!A194,Bonds!$A$1:$A$1387,0),4)</f>
        <v>3.0000000000000001E-3</v>
      </c>
      <c r="L194" s="110">
        <f t="shared" si="72"/>
        <v>44271</v>
      </c>
      <c r="M194" s="187">
        <f t="shared" si="73"/>
        <v>0.12032799999999999</v>
      </c>
      <c r="N194" s="187">
        <f t="shared" si="63"/>
        <v>-0.1027</v>
      </c>
      <c r="O194" s="187">
        <f t="shared" si="64"/>
        <v>-5.4299999999999994E-2</v>
      </c>
      <c r="P194" s="187">
        <f t="shared" si="65"/>
        <v>-6.4899999999999999E-2</v>
      </c>
      <c r="Q194" s="187">
        <f t="shared" si="66"/>
        <v>-0.33350000000000002</v>
      </c>
      <c r="R194" s="187">
        <f t="shared" si="67"/>
        <v>0.62560000000000004</v>
      </c>
      <c r="S194" s="187">
        <f t="shared" si="68"/>
        <v>-0.22800000000000001</v>
      </c>
      <c r="T194" s="187">
        <f t="shared" si="69"/>
        <v>0.31709999999999999</v>
      </c>
      <c r="U194" s="187">
        <f t="shared" si="70"/>
        <v>-0.17929999999999999</v>
      </c>
    </row>
    <row r="195" spans="1:21" x14ac:dyDescent="0.35">
      <c r="A195" s="193">
        <v>44270</v>
      </c>
      <c r="B195">
        <v>8.4527000000000005E-2</v>
      </c>
      <c r="C195">
        <v>-12.02</v>
      </c>
      <c r="D195">
        <v>-5.52</v>
      </c>
      <c r="E195">
        <v>-7.69</v>
      </c>
      <c r="F195">
        <v>-33.64</v>
      </c>
      <c r="G195">
        <v>59.41</v>
      </c>
      <c r="H195">
        <v>-23.51</v>
      </c>
      <c r="I195">
        <v>29.12</v>
      </c>
      <c r="J195">
        <v>-17.93</v>
      </c>
      <c r="K195" s="190">
        <f>INDEX(Bonds!$A$1:$I$1387,MATCH(Sov!A195,Bonds!$A$1:$A$1387,0),4)</f>
        <v>7.0000000000000001E-3</v>
      </c>
      <c r="L195" s="110">
        <f t="shared" si="72"/>
        <v>44270</v>
      </c>
      <c r="M195" s="187">
        <f t="shared" si="73"/>
        <v>7.7526999999999999E-2</v>
      </c>
      <c r="N195" s="187">
        <f t="shared" si="63"/>
        <v>-0.1202</v>
      </c>
      <c r="O195" s="187">
        <f t="shared" si="64"/>
        <v>-5.5199999999999999E-2</v>
      </c>
      <c r="P195" s="187">
        <f t="shared" si="65"/>
        <v>-7.690000000000001E-2</v>
      </c>
      <c r="Q195" s="187">
        <f t="shared" si="66"/>
        <v>-0.33640000000000003</v>
      </c>
      <c r="R195" s="187">
        <f t="shared" si="67"/>
        <v>0.59409999999999996</v>
      </c>
      <c r="S195" s="187">
        <f t="shared" si="68"/>
        <v>-0.2351</v>
      </c>
      <c r="T195" s="187">
        <f t="shared" si="69"/>
        <v>0.29120000000000001</v>
      </c>
      <c r="U195" s="187">
        <f t="shared" si="70"/>
        <v>-0.17929999999999999</v>
      </c>
    </row>
    <row r="196" spans="1:21" x14ac:dyDescent="0.35">
      <c r="A196" s="193">
        <v>44267</v>
      </c>
      <c r="B196">
        <v>4.8444000000000001E-2</v>
      </c>
      <c r="C196">
        <v>-11.73</v>
      </c>
      <c r="D196">
        <v>-5.98</v>
      </c>
      <c r="E196">
        <v>-6.24</v>
      </c>
      <c r="F196">
        <v>-31.65</v>
      </c>
      <c r="G196">
        <v>59.05</v>
      </c>
      <c r="H196">
        <v>-22.67</v>
      </c>
      <c r="I196">
        <v>30.21</v>
      </c>
      <c r="J196">
        <v>-18.29</v>
      </c>
      <c r="K196" s="190">
        <f>INDEX(Bonds!$A$1:$I$1387,MATCH(Sov!A196,Bonds!$A$1:$A$1387,0),4)</f>
        <v>2.9000000000000001E-2</v>
      </c>
      <c r="L196" s="110">
        <f t="shared" si="72"/>
        <v>44267</v>
      </c>
      <c r="M196" s="187">
        <f t="shared" si="73"/>
        <v>1.9443999999999999E-2</v>
      </c>
      <c r="N196" s="187">
        <f t="shared" si="63"/>
        <v>-0.1173</v>
      </c>
      <c r="O196" s="187">
        <f t="shared" si="64"/>
        <v>-5.9800000000000006E-2</v>
      </c>
      <c r="P196" s="187">
        <f t="shared" si="65"/>
        <v>-6.2400000000000004E-2</v>
      </c>
      <c r="Q196" s="187">
        <f t="shared" si="66"/>
        <v>-0.3165</v>
      </c>
      <c r="R196" s="187">
        <f t="shared" si="67"/>
        <v>0.59050000000000002</v>
      </c>
      <c r="S196" s="187">
        <f t="shared" si="68"/>
        <v>-0.22670000000000001</v>
      </c>
      <c r="T196" s="187">
        <f t="shared" si="69"/>
        <v>0.30210000000000004</v>
      </c>
      <c r="U196" s="187">
        <f t="shared" si="70"/>
        <v>-0.18289999999999998</v>
      </c>
    </row>
    <row r="197" spans="1:21" x14ac:dyDescent="0.35">
      <c r="A197" s="193">
        <v>44266</v>
      </c>
      <c r="B197">
        <v>6.6352999999999995E-2</v>
      </c>
      <c r="C197">
        <v>-10.34</v>
      </c>
      <c r="D197">
        <v>-5.21</v>
      </c>
      <c r="E197">
        <v>-7.32</v>
      </c>
      <c r="F197">
        <v>-32.69</v>
      </c>
      <c r="G197">
        <v>60.93</v>
      </c>
      <c r="H197">
        <v>-23.07</v>
      </c>
      <c r="I197">
        <v>30.77</v>
      </c>
      <c r="J197">
        <v>-18.940000000000001</v>
      </c>
      <c r="K197" s="190">
        <f>INDEX(Bonds!$A$1:$I$1387,MATCH(Sov!A197,Bonds!$A$1:$A$1387,0),4)</f>
        <v>-1.06E-2</v>
      </c>
      <c r="L197" s="110">
        <f t="shared" si="72"/>
        <v>44266</v>
      </c>
      <c r="M197" s="187">
        <f t="shared" si="73"/>
        <v>7.6952999999999994E-2</v>
      </c>
      <c r="N197" s="187">
        <f t="shared" si="63"/>
        <v>-0.10339999999999999</v>
      </c>
      <c r="O197" s="187">
        <f t="shared" si="64"/>
        <v>-5.21E-2</v>
      </c>
      <c r="P197" s="187">
        <f t="shared" si="65"/>
        <v>-7.3200000000000001E-2</v>
      </c>
      <c r="Q197" s="187">
        <f t="shared" si="66"/>
        <v>-0.32689999999999997</v>
      </c>
      <c r="R197" s="187">
        <f t="shared" si="67"/>
        <v>0.60929999999999995</v>
      </c>
      <c r="S197" s="187">
        <f t="shared" si="68"/>
        <v>-0.23070000000000002</v>
      </c>
      <c r="T197" s="187">
        <f t="shared" si="69"/>
        <v>0.30769999999999997</v>
      </c>
      <c r="U197" s="187">
        <f t="shared" si="70"/>
        <v>-0.18940000000000001</v>
      </c>
    </row>
    <row r="198" spans="1:21" x14ac:dyDescent="0.35">
      <c r="A198" s="193">
        <v>44265</v>
      </c>
      <c r="B198">
        <v>6.3556000000000001E-2</v>
      </c>
      <c r="C198">
        <v>-7.86</v>
      </c>
      <c r="D198">
        <v>-4.3</v>
      </c>
      <c r="E198">
        <v>-5.59</v>
      </c>
      <c r="F198">
        <v>-31.2</v>
      </c>
      <c r="G198">
        <v>66.489999999999995</v>
      </c>
      <c r="H198">
        <v>-21.88</v>
      </c>
      <c r="I198">
        <v>34.03</v>
      </c>
      <c r="J198">
        <v>-19.600000000000001</v>
      </c>
      <c r="K198" s="190">
        <f>INDEX(Bonds!$A$1:$I$1387,MATCH(Sov!A198,Bonds!$A$1:$A$1387,0),4)</f>
        <v>2.0999999999999999E-3</v>
      </c>
      <c r="L198" s="110">
        <f t="shared" si="72"/>
        <v>44265</v>
      </c>
      <c r="M198" s="187">
        <f t="shared" si="73"/>
        <v>6.1456000000000004E-2</v>
      </c>
      <c r="N198" s="187">
        <f t="shared" si="63"/>
        <v>-7.8600000000000003E-2</v>
      </c>
      <c r="O198" s="187">
        <f t="shared" si="64"/>
        <v>-4.2999999999999997E-2</v>
      </c>
      <c r="P198" s="187">
        <f t="shared" si="65"/>
        <v>-5.5899999999999998E-2</v>
      </c>
      <c r="Q198" s="187">
        <f t="shared" si="66"/>
        <v>-0.312</v>
      </c>
      <c r="R198" s="187">
        <f t="shared" si="67"/>
        <v>0.66489999999999994</v>
      </c>
      <c r="S198" s="187">
        <f t="shared" si="68"/>
        <v>-0.21879999999999999</v>
      </c>
      <c r="T198" s="187">
        <f t="shared" si="69"/>
        <v>0.34029999999999999</v>
      </c>
      <c r="U198" s="187">
        <f t="shared" si="70"/>
        <v>-0.19600000000000001</v>
      </c>
    </row>
    <row r="199" spans="1:21" x14ac:dyDescent="0.35">
      <c r="A199" s="193">
        <v>44264</v>
      </c>
      <c r="B199">
        <v>5.1220000000000002E-2</v>
      </c>
      <c r="C199">
        <v>-9.39</v>
      </c>
      <c r="D199">
        <v>-6.5</v>
      </c>
      <c r="E199">
        <v>-6.26</v>
      </c>
      <c r="F199">
        <v>-32.07</v>
      </c>
      <c r="G199">
        <v>67.09</v>
      </c>
      <c r="H199">
        <v>-22.84</v>
      </c>
      <c r="I199">
        <v>33.89</v>
      </c>
      <c r="J199">
        <v>-19.82</v>
      </c>
      <c r="K199" s="190">
        <f>INDEX(Bonds!$A$1:$I$1387,MATCH(Sov!A199,Bonds!$A$1:$A$1387,0),4)</f>
        <v>1.9E-2</v>
      </c>
      <c r="L199" s="110">
        <f t="shared" si="72"/>
        <v>44264</v>
      </c>
      <c r="M199" s="187">
        <f t="shared" si="73"/>
        <v>3.2219999999999999E-2</v>
      </c>
      <c r="N199" s="187">
        <f t="shared" si="63"/>
        <v>-9.3900000000000011E-2</v>
      </c>
      <c r="O199" s="187">
        <f t="shared" si="64"/>
        <v>-6.5000000000000002E-2</v>
      </c>
      <c r="P199" s="187">
        <f t="shared" si="65"/>
        <v>-6.2600000000000003E-2</v>
      </c>
      <c r="Q199" s="187">
        <f t="shared" si="66"/>
        <v>-0.32069999999999999</v>
      </c>
      <c r="R199" s="187">
        <f t="shared" si="67"/>
        <v>0.67090000000000005</v>
      </c>
      <c r="S199" s="187">
        <f t="shared" si="68"/>
        <v>-0.22839999999999999</v>
      </c>
      <c r="T199" s="187">
        <f t="shared" si="69"/>
        <v>0.33889999999999998</v>
      </c>
      <c r="U199" s="187">
        <f t="shared" si="70"/>
        <v>-0.19820000000000002</v>
      </c>
    </row>
    <row r="200" spans="1:21" x14ac:dyDescent="0.35">
      <c r="A200" s="193">
        <v>44263</v>
      </c>
      <c r="B200">
        <v>7.1060999999999999E-2</v>
      </c>
      <c r="C200">
        <v>-8.98</v>
      </c>
      <c r="D200">
        <v>-4.5599999999999996</v>
      </c>
      <c r="E200">
        <v>-4.51</v>
      </c>
      <c r="F200">
        <v>-30.59</v>
      </c>
      <c r="G200">
        <v>71.62</v>
      </c>
      <c r="H200">
        <v>-22.48</v>
      </c>
      <c r="I200">
        <v>36.11</v>
      </c>
      <c r="J200">
        <v>-20.36</v>
      </c>
      <c r="K200" s="190">
        <f>INDEX(Bonds!$A$1:$I$1387,MATCH(Sov!A200,Bonds!$A$1:$A$1387,0),4)</f>
        <v>4.1000000000000002E-2</v>
      </c>
      <c r="L200" s="110">
        <f t="shared" si="72"/>
        <v>44263</v>
      </c>
      <c r="M200" s="187">
        <f t="shared" si="73"/>
        <v>3.0060999999999997E-2</v>
      </c>
      <c r="N200" s="187">
        <f t="shared" si="63"/>
        <v>-8.9800000000000005E-2</v>
      </c>
      <c r="O200" s="187">
        <f t="shared" si="64"/>
        <v>-4.5599999999999995E-2</v>
      </c>
      <c r="P200" s="187">
        <f t="shared" si="65"/>
        <v>-4.5100000000000001E-2</v>
      </c>
      <c r="Q200" s="187">
        <f t="shared" si="66"/>
        <v>-0.30590000000000001</v>
      </c>
      <c r="R200" s="187">
        <f t="shared" si="67"/>
        <v>0.71620000000000006</v>
      </c>
      <c r="S200" s="187">
        <f t="shared" si="68"/>
        <v>-0.2248</v>
      </c>
      <c r="T200" s="187">
        <f t="shared" si="69"/>
        <v>0.36109999999999998</v>
      </c>
      <c r="U200" s="187">
        <f t="shared" si="70"/>
        <v>-0.2036</v>
      </c>
    </row>
    <row r="201" spans="1:21" x14ac:dyDescent="0.35">
      <c r="A201" s="193">
        <v>44260</v>
      </c>
      <c r="B201">
        <v>8.1332000000000002E-2</v>
      </c>
      <c r="C201">
        <v>-9.41</v>
      </c>
      <c r="D201">
        <v>-4.45</v>
      </c>
      <c r="E201">
        <v>-3.99</v>
      </c>
      <c r="F201">
        <v>-30.37</v>
      </c>
      <c r="G201">
        <v>75.42</v>
      </c>
      <c r="H201">
        <v>-21.84</v>
      </c>
      <c r="I201">
        <v>37.130000000000003</v>
      </c>
      <c r="J201">
        <v>-20.07</v>
      </c>
      <c r="K201" s="190">
        <f>INDEX(Bonds!$A$1:$I$1387,MATCH(Sov!A201,Bonds!$A$1:$A$1387,0),4)</f>
        <v>1.6E-2</v>
      </c>
      <c r="L201" s="110">
        <f t="shared" si="72"/>
        <v>44260</v>
      </c>
      <c r="M201" s="187">
        <f t="shared" si="73"/>
        <v>6.5332000000000001E-2</v>
      </c>
      <c r="N201" s="187">
        <f t="shared" si="63"/>
        <v>-9.4100000000000003E-2</v>
      </c>
      <c r="O201" s="187">
        <f t="shared" si="64"/>
        <v>-4.4500000000000005E-2</v>
      </c>
      <c r="P201" s="187">
        <f t="shared" si="65"/>
        <v>-3.9900000000000005E-2</v>
      </c>
      <c r="Q201" s="187">
        <f t="shared" si="66"/>
        <v>-0.30370000000000003</v>
      </c>
      <c r="R201" s="187">
        <f t="shared" si="67"/>
        <v>0.75419999999999998</v>
      </c>
      <c r="S201" s="187">
        <f t="shared" si="68"/>
        <v>-0.21840000000000001</v>
      </c>
      <c r="T201" s="187">
        <f t="shared" si="69"/>
        <v>0.37130000000000002</v>
      </c>
      <c r="U201" s="187">
        <f t="shared" si="70"/>
        <v>-0.20069999999999999</v>
      </c>
    </row>
    <row r="202" spans="1:21" x14ac:dyDescent="0.35">
      <c r="A202" s="193">
        <v>44259</v>
      </c>
      <c r="B202">
        <v>0.109666</v>
      </c>
      <c r="C202">
        <v>-8.15</v>
      </c>
      <c r="D202">
        <v>-4.25</v>
      </c>
      <c r="E202">
        <v>-4.8499999999999996</v>
      </c>
      <c r="F202">
        <v>-31.17</v>
      </c>
      <c r="G202">
        <v>75.209999999999994</v>
      </c>
      <c r="H202">
        <v>-21.66</v>
      </c>
      <c r="I202">
        <v>38.81</v>
      </c>
      <c r="J202">
        <v>-18.96</v>
      </c>
      <c r="K202" s="190">
        <f>INDEX(Bonds!$A$1:$I$1387,MATCH(Sov!A202,Bonds!$A$1:$A$1387,0),4)</f>
        <v>1.2999999999999999E-2</v>
      </c>
      <c r="L202" s="110">
        <f t="shared" si="72"/>
        <v>44259</v>
      </c>
      <c r="M202" s="187">
        <f t="shared" si="73"/>
        <v>9.6666000000000002E-2</v>
      </c>
      <c r="N202" s="187">
        <f t="shared" si="63"/>
        <v>-8.1500000000000003E-2</v>
      </c>
      <c r="O202" s="187">
        <f t="shared" si="64"/>
        <v>-4.2500000000000003E-2</v>
      </c>
      <c r="P202" s="187">
        <f t="shared" si="65"/>
        <v>-4.8499999999999995E-2</v>
      </c>
      <c r="Q202" s="187">
        <f t="shared" si="66"/>
        <v>-0.31170000000000003</v>
      </c>
      <c r="R202" s="187">
        <f t="shared" si="67"/>
        <v>0.75209999999999999</v>
      </c>
      <c r="S202" s="187">
        <f t="shared" si="68"/>
        <v>-0.21660000000000001</v>
      </c>
      <c r="T202" s="187">
        <f t="shared" si="69"/>
        <v>0.3881</v>
      </c>
      <c r="U202" s="187">
        <f t="shared" si="70"/>
        <v>-0.18960000000000002</v>
      </c>
    </row>
    <row r="203" spans="1:21" x14ac:dyDescent="0.35">
      <c r="A203" s="193">
        <v>44258</v>
      </c>
      <c r="B203">
        <v>0.110952</v>
      </c>
      <c r="C203">
        <v>-7.94</v>
      </c>
      <c r="D203">
        <v>-3.14</v>
      </c>
      <c r="E203">
        <v>-4.1399999999999997</v>
      </c>
      <c r="F203">
        <v>-30.63</v>
      </c>
      <c r="G203">
        <v>74.709999999999994</v>
      </c>
      <c r="H203">
        <v>-21.03</v>
      </c>
      <c r="I203">
        <v>38.619999999999997</v>
      </c>
      <c r="J203">
        <v>-18.43</v>
      </c>
      <c r="K203" s="190">
        <f>INDEX(Bonds!$A$1:$I$1387,MATCH(Sov!A203,Bonds!$A$1:$A$1387,0),4)</f>
        <v>-2.4E-2</v>
      </c>
      <c r="L203" s="110">
        <f t="shared" si="72"/>
        <v>44258</v>
      </c>
      <c r="M203" s="187">
        <f t="shared" si="73"/>
        <v>0.13495199999999999</v>
      </c>
      <c r="N203" s="187">
        <f t="shared" si="63"/>
        <v>-7.9399999999999998E-2</v>
      </c>
      <c r="O203" s="187">
        <f t="shared" si="64"/>
        <v>-3.1400000000000004E-2</v>
      </c>
      <c r="P203" s="187">
        <f t="shared" si="65"/>
        <v>-4.1399999999999999E-2</v>
      </c>
      <c r="Q203" s="187">
        <f t="shared" si="66"/>
        <v>-0.30630000000000002</v>
      </c>
      <c r="R203" s="187">
        <f t="shared" si="67"/>
        <v>0.74709999999999999</v>
      </c>
      <c r="S203" s="187">
        <f t="shared" si="68"/>
        <v>-0.21030000000000001</v>
      </c>
      <c r="T203" s="187">
        <f t="shared" si="69"/>
        <v>0.38619999999999999</v>
      </c>
      <c r="U203" s="187">
        <f t="shared" si="70"/>
        <v>-0.18429999999999999</v>
      </c>
    </row>
    <row r="204" spans="1:21" x14ac:dyDescent="0.35">
      <c r="A204" s="193">
        <v>44257</v>
      </c>
      <c r="B204">
        <v>9.0287000000000006E-2</v>
      </c>
      <c r="C204">
        <v>-8.2100000000000009</v>
      </c>
      <c r="D204">
        <v>-4.51</v>
      </c>
      <c r="E204">
        <v>-3.78</v>
      </c>
      <c r="F204">
        <v>-30.25</v>
      </c>
      <c r="G204">
        <v>72.37</v>
      </c>
      <c r="H204">
        <v>-21.06</v>
      </c>
      <c r="I204">
        <v>37.35</v>
      </c>
      <c r="J204">
        <v>-19.079999999999998</v>
      </c>
      <c r="K204" s="190">
        <f>INDEX(Bonds!$A$1:$I$1387,MATCH(Sov!A204,Bonds!$A$1:$A$1387,0),4)</f>
        <v>-0.05</v>
      </c>
      <c r="L204" s="110">
        <f t="shared" si="72"/>
        <v>44257</v>
      </c>
      <c r="M204" s="187">
        <f t="shared" si="73"/>
        <v>0.140287</v>
      </c>
      <c r="N204" s="187">
        <f t="shared" ref="N204:N267" si="74">C204/100</f>
        <v>-8.2100000000000006E-2</v>
      </c>
      <c r="O204" s="187">
        <f t="shared" ref="O204:O267" si="75">D204/100</f>
        <v>-4.5100000000000001E-2</v>
      </c>
      <c r="P204" s="187">
        <f t="shared" ref="P204:P267" si="76">E204/100</f>
        <v>-3.78E-2</v>
      </c>
      <c r="Q204" s="187">
        <f t="shared" ref="Q204:Q267" si="77">F204/100</f>
        <v>-0.30249999999999999</v>
      </c>
      <c r="R204" s="187">
        <f t="shared" ref="R204:R267" si="78">G204/100</f>
        <v>0.72370000000000001</v>
      </c>
      <c r="S204" s="187">
        <f t="shared" ref="S204:S267" si="79">H204/100</f>
        <v>-0.21059999999999998</v>
      </c>
      <c r="T204" s="187">
        <f t="shared" ref="T204:T267" si="80">I204/100</f>
        <v>0.3735</v>
      </c>
      <c r="U204" s="187">
        <f t="shared" ref="U204:U267" si="81">J204/100</f>
        <v>-0.19079999999999997</v>
      </c>
    </row>
    <row r="205" spans="1:21" x14ac:dyDescent="0.35">
      <c r="A205" s="193">
        <v>44256</v>
      </c>
      <c r="B205">
        <v>0.10689800000000001</v>
      </c>
      <c r="C205">
        <v>-9.4</v>
      </c>
      <c r="D205">
        <v>-4.6500000000000004</v>
      </c>
      <c r="E205">
        <v>-5</v>
      </c>
      <c r="F205">
        <v>-30.54</v>
      </c>
      <c r="G205">
        <v>68.58</v>
      </c>
      <c r="H205">
        <v>-21.53</v>
      </c>
      <c r="I205">
        <v>35.57</v>
      </c>
      <c r="J205">
        <v>-18.329999999999998</v>
      </c>
      <c r="K205" s="190">
        <f>INDEX(Bonds!$A$1:$I$1387,MATCH(Sov!A205,Bonds!$A$1:$A$1387,0),4)</f>
        <v>-0.03</v>
      </c>
      <c r="L205" s="110">
        <f t="shared" si="72"/>
        <v>44256</v>
      </c>
      <c r="M205" s="187">
        <f t="shared" si="73"/>
        <v>0.13689800000000002</v>
      </c>
      <c r="N205" s="187">
        <f t="shared" si="74"/>
        <v>-9.4E-2</v>
      </c>
      <c r="O205" s="187">
        <f t="shared" si="75"/>
        <v>-4.6500000000000007E-2</v>
      </c>
      <c r="P205" s="187">
        <f t="shared" si="76"/>
        <v>-0.05</v>
      </c>
      <c r="Q205" s="187">
        <f t="shared" si="77"/>
        <v>-0.3054</v>
      </c>
      <c r="R205" s="187">
        <f t="shared" si="78"/>
        <v>0.68579999999999997</v>
      </c>
      <c r="S205" s="187">
        <f t="shared" si="79"/>
        <v>-0.21530000000000002</v>
      </c>
      <c r="T205" s="187">
        <f t="shared" si="80"/>
        <v>0.35570000000000002</v>
      </c>
      <c r="U205" s="187">
        <f t="shared" si="81"/>
        <v>-0.18329999999999999</v>
      </c>
    </row>
    <row r="206" spans="1:21" x14ac:dyDescent="0.35">
      <c r="A206" s="193">
        <v>44253</v>
      </c>
      <c r="B206">
        <v>8.7478E-2</v>
      </c>
      <c r="C206">
        <v>-6.79</v>
      </c>
      <c r="D206">
        <v>-2.9</v>
      </c>
      <c r="E206">
        <v>-2.0699999999999998</v>
      </c>
      <c r="F206">
        <v>-28.98</v>
      </c>
      <c r="G206">
        <v>71.56</v>
      </c>
      <c r="H206">
        <v>-19</v>
      </c>
      <c r="I206">
        <v>39.450000000000003</v>
      </c>
      <c r="J206">
        <v>-15.66</v>
      </c>
      <c r="K206" s="190">
        <f>INDEX(Bonds!$A$1:$I$1387,MATCH(Sov!A206,Bonds!$A$1:$A$1387,0),4)</f>
        <v>1.4999999999999999E-2</v>
      </c>
      <c r="L206" s="110">
        <f t="shared" si="72"/>
        <v>44253</v>
      </c>
      <c r="M206" s="187">
        <f t="shared" si="73"/>
        <v>7.2478000000000001E-2</v>
      </c>
      <c r="N206" s="187">
        <f t="shared" si="74"/>
        <v>-6.7900000000000002E-2</v>
      </c>
      <c r="O206" s="187">
        <f t="shared" si="75"/>
        <v>-2.8999999999999998E-2</v>
      </c>
      <c r="P206" s="187">
        <f t="shared" si="76"/>
        <v>-2.07E-2</v>
      </c>
      <c r="Q206" s="187">
        <f t="shared" si="77"/>
        <v>-0.2898</v>
      </c>
      <c r="R206" s="187">
        <f t="shared" si="78"/>
        <v>0.71560000000000001</v>
      </c>
      <c r="S206" s="187">
        <f t="shared" si="79"/>
        <v>-0.19</v>
      </c>
      <c r="T206" s="187">
        <f t="shared" si="80"/>
        <v>0.39450000000000002</v>
      </c>
      <c r="U206" s="187">
        <f t="shared" si="81"/>
        <v>-0.15659999999999999</v>
      </c>
    </row>
    <row r="207" spans="1:21" x14ac:dyDescent="0.35">
      <c r="A207" s="193">
        <v>44252</v>
      </c>
      <c r="B207">
        <v>7.5361999999999998E-2</v>
      </c>
      <c r="C207">
        <v>-3.72</v>
      </c>
      <c r="D207">
        <v>-0.74</v>
      </c>
      <c r="E207">
        <v>-2.25</v>
      </c>
      <c r="F207">
        <v>-27.98</v>
      </c>
      <c r="G207">
        <v>73.94</v>
      </c>
      <c r="H207">
        <v>-18.48</v>
      </c>
      <c r="I207">
        <v>41.8</v>
      </c>
      <c r="J207">
        <v>-16.77</v>
      </c>
      <c r="K207" s="190">
        <f>INDEX(Bonds!$A$1:$I$1387,MATCH(Sov!A207,Bonds!$A$1:$A$1387,0),4)</f>
        <v>0.106</v>
      </c>
      <c r="L207" s="110">
        <f t="shared" si="72"/>
        <v>44252</v>
      </c>
      <c r="M207" s="187">
        <f t="shared" si="73"/>
        <v>-3.0637999999999999E-2</v>
      </c>
      <c r="N207" s="187">
        <f t="shared" si="74"/>
        <v>-3.7200000000000004E-2</v>
      </c>
      <c r="O207" s="187">
        <f t="shared" si="75"/>
        <v>-7.4000000000000003E-3</v>
      </c>
      <c r="P207" s="187">
        <f t="shared" si="76"/>
        <v>-2.2499999999999999E-2</v>
      </c>
      <c r="Q207" s="187">
        <f t="shared" si="77"/>
        <v>-0.27979999999999999</v>
      </c>
      <c r="R207" s="187">
        <f t="shared" si="78"/>
        <v>0.73939999999999995</v>
      </c>
      <c r="S207" s="187">
        <f t="shared" si="79"/>
        <v>-0.18479999999999999</v>
      </c>
      <c r="T207" s="187">
        <f t="shared" si="80"/>
        <v>0.41799999999999998</v>
      </c>
      <c r="U207" s="187">
        <f t="shared" si="81"/>
        <v>-0.16769999999999999</v>
      </c>
    </row>
    <row r="208" spans="1:21" x14ac:dyDescent="0.35">
      <c r="A208" s="193">
        <v>44251</v>
      </c>
      <c r="B208">
        <v>0.15720999999999999</v>
      </c>
      <c r="C208">
        <v>-4.83</v>
      </c>
      <c r="D208">
        <v>-0.67</v>
      </c>
      <c r="E208">
        <v>-2.91</v>
      </c>
      <c r="F208">
        <v>-29.7</v>
      </c>
      <c r="G208">
        <v>68.69</v>
      </c>
      <c r="H208">
        <v>-19.12</v>
      </c>
      <c r="I208">
        <v>38.79</v>
      </c>
      <c r="J208">
        <v>-18.84</v>
      </c>
      <c r="K208" s="190">
        <f>INDEX(Bonds!$A$1:$I$1387,MATCH(Sov!A208,Bonds!$A$1:$A$1387,0),4)</f>
        <v>-1.4E-3</v>
      </c>
      <c r="L208" s="110">
        <f t="shared" si="72"/>
        <v>44251</v>
      </c>
      <c r="M208" s="187">
        <f t="shared" si="73"/>
        <v>0.15861</v>
      </c>
      <c r="N208" s="187">
        <f t="shared" si="74"/>
        <v>-4.8300000000000003E-2</v>
      </c>
      <c r="O208" s="187">
        <f t="shared" si="75"/>
        <v>-6.7000000000000002E-3</v>
      </c>
      <c r="P208" s="187">
        <f t="shared" si="76"/>
        <v>-2.9100000000000001E-2</v>
      </c>
      <c r="Q208" s="187">
        <f t="shared" si="77"/>
        <v>-0.29699999999999999</v>
      </c>
      <c r="R208" s="187">
        <f t="shared" si="78"/>
        <v>0.68689999999999996</v>
      </c>
      <c r="S208" s="187">
        <f t="shared" si="79"/>
        <v>-0.19120000000000001</v>
      </c>
      <c r="T208" s="187">
        <f t="shared" si="80"/>
        <v>0.38789999999999997</v>
      </c>
      <c r="U208" s="187">
        <f t="shared" si="81"/>
        <v>-0.18840000000000001</v>
      </c>
    </row>
    <row r="209" spans="1:21" x14ac:dyDescent="0.35">
      <c r="A209" s="193">
        <v>44250</v>
      </c>
      <c r="B209">
        <v>0.17907300000000001</v>
      </c>
      <c r="C209">
        <v>-7.72</v>
      </c>
      <c r="D209">
        <v>-3.18</v>
      </c>
      <c r="E209">
        <v>-4.18</v>
      </c>
      <c r="F209">
        <v>-31.05</v>
      </c>
      <c r="G209">
        <v>65.27</v>
      </c>
      <c r="H209">
        <v>-20.07</v>
      </c>
      <c r="I209">
        <v>36.729999999999997</v>
      </c>
      <c r="J209">
        <v>-18.940000000000001</v>
      </c>
      <c r="K209" s="190">
        <f>INDEX(Bonds!$A$1:$I$1387,MATCH(Sov!A209,Bonds!$A$1:$A$1387,0),4)</f>
        <v>-1.3299999999999999E-2</v>
      </c>
      <c r="L209" s="110">
        <f t="shared" si="72"/>
        <v>44250</v>
      </c>
      <c r="M209" s="187">
        <f t="shared" si="73"/>
        <v>0.19237300000000002</v>
      </c>
      <c r="N209" s="187">
        <f t="shared" si="74"/>
        <v>-7.7199999999999991E-2</v>
      </c>
      <c r="O209" s="187">
        <f t="shared" si="75"/>
        <v>-3.1800000000000002E-2</v>
      </c>
      <c r="P209" s="187">
        <f t="shared" si="76"/>
        <v>-4.1799999999999997E-2</v>
      </c>
      <c r="Q209" s="187">
        <f t="shared" si="77"/>
        <v>-0.3105</v>
      </c>
      <c r="R209" s="187">
        <f t="shared" si="78"/>
        <v>0.65269999999999995</v>
      </c>
      <c r="S209" s="187">
        <f t="shared" si="79"/>
        <v>-0.20069999999999999</v>
      </c>
      <c r="T209" s="187">
        <f t="shared" si="80"/>
        <v>0.36729999999999996</v>
      </c>
      <c r="U209" s="187">
        <f t="shared" si="81"/>
        <v>-0.18940000000000001</v>
      </c>
    </row>
    <row r="210" spans="1:21" x14ac:dyDescent="0.35">
      <c r="A210" s="193">
        <v>44249</v>
      </c>
      <c r="B210">
        <v>0.134572</v>
      </c>
      <c r="C210">
        <v>-8.59</v>
      </c>
      <c r="D210">
        <v>-4.34</v>
      </c>
      <c r="E210">
        <v>-6.07</v>
      </c>
      <c r="F210">
        <v>-32.35</v>
      </c>
      <c r="G210">
        <v>61.42</v>
      </c>
      <c r="H210">
        <v>-21.46</v>
      </c>
      <c r="I210">
        <v>34.56</v>
      </c>
      <c r="J210">
        <v>-19.13</v>
      </c>
      <c r="K210" s="190">
        <f>INDEX(Bonds!$A$1:$I$1387,MATCH(Sov!A210,Bonds!$A$1:$A$1387,0),4)</f>
        <v>-2.23E-2</v>
      </c>
      <c r="L210" s="110">
        <f t="shared" si="72"/>
        <v>44249</v>
      </c>
      <c r="M210" s="187">
        <f t="shared" si="73"/>
        <v>0.15687200000000001</v>
      </c>
      <c r="N210" s="187">
        <f t="shared" si="74"/>
        <v>-8.5900000000000004E-2</v>
      </c>
      <c r="O210" s="187">
        <f t="shared" si="75"/>
        <v>-4.3400000000000001E-2</v>
      </c>
      <c r="P210" s="187">
        <f t="shared" si="76"/>
        <v>-6.0700000000000004E-2</v>
      </c>
      <c r="Q210" s="187">
        <f t="shared" si="77"/>
        <v>-0.32350000000000001</v>
      </c>
      <c r="R210" s="187">
        <f t="shared" si="78"/>
        <v>0.61419999999999997</v>
      </c>
      <c r="S210" s="187">
        <f t="shared" si="79"/>
        <v>-0.21460000000000001</v>
      </c>
      <c r="T210" s="187">
        <f t="shared" si="80"/>
        <v>0.34560000000000002</v>
      </c>
      <c r="U210" s="187">
        <f t="shared" si="81"/>
        <v>-0.1913</v>
      </c>
    </row>
    <row r="211" spans="1:21" x14ac:dyDescent="0.35">
      <c r="A211" s="193">
        <v>44246</v>
      </c>
      <c r="B211">
        <v>0.103633</v>
      </c>
      <c r="C211">
        <v>-9.2100000000000009</v>
      </c>
      <c r="D211">
        <v>-4.25</v>
      </c>
      <c r="E211">
        <v>-6.25</v>
      </c>
      <c r="F211">
        <v>-32.21</v>
      </c>
      <c r="G211">
        <v>60.61</v>
      </c>
      <c r="H211">
        <v>-21.39</v>
      </c>
      <c r="I211">
        <v>33.93</v>
      </c>
      <c r="J211">
        <v>-18.420000000000002</v>
      </c>
      <c r="K211" s="190">
        <f>INDEX(Bonds!$A$1:$I$1387,MATCH(Sov!A211,Bonds!$A$1:$A$1387,0),4)</f>
        <v>2.1999999999999999E-2</v>
      </c>
      <c r="L211" s="110">
        <f t="shared" si="72"/>
        <v>44246</v>
      </c>
      <c r="M211" s="187">
        <f t="shared" si="73"/>
        <v>8.1633000000000011E-2</v>
      </c>
      <c r="N211" s="187">
        <f t="shared" si="74"/>
        <v>-9.2100000000000015E-2</v>
      </c>
      <c r="O211" s="187">
        <f t="shared" si="75"/>
        <v>-4.2500000000000003E-2</v>
      </c>
      <c r="P211" s="187">
        <f t="shared" si="76"/>
        <v>-6.25E-2</v>
      </c>
      <c r="Q211" s="187">
        <f t="shared" si="77"/>
        <v>-0.3221</v>
      </c>
      <c r="R211" s="187">
        <f t="shared" si="78"/>
        <v>0.60609999999999997</v>
      </c>
      <c r="S211" s="187">
        <f t="shared" si="79"/>
        <v>-0.21390000000000001</v>
      </c>
      <c r="T211" s="187">
        <f t="shared" si="80"/>
        <v>0.33929999999999999</v>
      </c>
      <c r="U211" s="187">
        <f t="shared" si="81"/>
        <v>-0.18420000000000003</v>
      </c>
    </row>
    <row r="212" spans="1:21" x14ac:dyDescent="0.35">
      <c r="A212" s="193">
        <v>44245</v>
      </c>
      <c r="B212">
        <v>6.4595E-2</v>
      </c>
      <c r="C212">
        <v>-8.1199999999999992</v>
      </c>
      <c r="D212">
        <v>-3.09</v>
      </c>
      <c r="E212">
        <v>-4.72</v>
      </c>
      <c r="F212">
        <v>-32.229999999999997</v>
      </c>
      <c r="G212">
        <v>67.42</v>
      </c>
      <c r="H212">
        <v>-20.03</v>
      </c>
      <c r="I212">
        <v>36.26</v>
      </c>
      <c r="J212">
        <v>-18.7</v>
      </c>
      <c r="K212" s="190">
        <f>INDEX(Bonds!$A$1:$I$1387,MATCH(Sov!A212,Bonds!$A$1:$A$1387,0),4)</f>
        <v>-2.64E-2</v>
      </c>
      <c r="L212" s="110">
        <f t="shared" si="72"/>
        <v>44245</v>
      </c>
      <c r="M212" s="187">
        <f t="shared" si="73"/>
        <v>9.0994999999999993E-2</v>
      </c>
      <c r="N212" s="187">
        <f t="shared" si="74"/>
        <v>-8.1199999999999994E-2</v>
      </c>
      <c r="O212" s="187">
        <f t="shared" si="75"/>
        <v>-3.0899999999999997E-2</v>
      </c>
      <c r="P212" s="187">
        <f t="shared" si="76"/>
        <v>-4.7199999999999999E-2</v>
      </c>
      <c r="Q212" s="187">
        <f t="shared" si="77"/>
        <v>-0.32229999999999998</v>
      </c>
      <c r="R212" s="187">
        <f t="shared" si="78"/>
        <v>0.67420000000000002</v>
      </c>
      <c r="S212" s="187">
        <f t="shared" si="79"/>
        <v>-0.20030000000000001</v>
      </c>
      <c r="T212" s="187">
        <f t="shared" si="80"/>
        <v>0.36259999999999998</v>
      </c>
      <c r="U212" s="187">
        <f t="shared" si="81"/>
        <v>-0.187</v>
      </c>
    </row>
    <row r="213" spans="1:21" x14ac:dyDescent="0.35">
      <c r="A213" s="193">
        <v>44244</v>
      </c>
      <c r="B213">
        <v>7.7434000000000003E-2</v>
      </c>
      <c r="C213">
        <v>-9.8800000000000008</v>
      </c>
      <c r="D213">
        <v>-5.3</v>
      </c>
      <c r="E213">
        <v>-6.65</v>
      </c>
      <c r="F213">
        <v>-32.15</v>
      </c>
      <c r="G213">
        <v>62.43</v>
      </c>
      <c r="H213">
        <v>-21.84</v>
      </c>
      <c r="I213">
        <v>32.56</v>
      </c>
      <c r="J213">
        <v>-19.239999999999998</v>
      </c>
      <c r="K213" s="190">
        <f>INDEX(Bonds!$A$1:$I$1387,MATCH(Sov!A213,Bonds!$A$1:$A$1387,0),4)</f>
        <v>-0.04</v>
      </c>
      <c r="L213" s="110">
        <f t="shared" si="72"/>
        <v>44244</v>
      </c>
      <c r="M213" s="187">
        <f t="shared" si="73"/>
        <v>0.11743400000000001</v>
      </c>
      <c r="N213" s="187">
        <f t="shared" si="74"/>
        <v>-9.8800000000000013E-2</v>
      </c>
      <c r="O213" s="187">
        <f t="shared" si="75"/>
        <v>-5.2999999999999999E-2</v>
      </c>
      <c r="P213" s="187">
        <f t="shared" si="76"/>
        <v>-6.6500000000000004E-2</v>
      </c>
      <c r="Q213" s="187">
        <f t="shared" si="77"/>
        <v>-0.32150000000000001</v>
      </c>
      <c r="R213" s="187">
        <f t="shared" si="78"/>
        <v>0.62429999999999997</v>
      </c>
      <c r="S213" s="187">
        <f t="shared" si="79"/>
        <v>-0.21840000000000001</v>
      </c>
      <c r="T213" s="187">
        <f t="shared" si="80"/>
        <v>0.3256</v>
      </c>
      <c r="U213" s="187">
        <f t="shared" si="81"/>
        <v>-0.19239999999999999</v>
      </c>
    </row>
    <row r="214" spans="1:21" x14ac:dyDescent="0.35">
      <c r="A214" s="193">
        <v>44243</v>
      </c>
      <c r="B214">
        <v>7.3537000000000005E-2</v>
      </c>
      <c r="C214">
        <v>-11.53</v>
      </c>
      <c r="D214">
        <v>-5.79</v>
      </c>
      <c r="E214">
        <v>-8</v>
      </c>
      <c r="F214">
        <v>-31.05</v>
      </c>
      <c r="G214">
        <v>59.16</v>
      </c>
      <c r="H214">
        <v>-22.58</v>
      </c>
      <c r="I214">
        <v>29.2</v>
      </c>
      <c r="J214">
        <v>-19.48</v>
      </c>
      <c r="K214" s="190">
        <f>INDEX(Bonds!$A$1:$I$1387,MATCH(Sov!A214,Bonds!$A$1:$A$1387,0),4)</f>
        <v>-2.0199999999999999E-2</v>
      </c>
      <c r="L214" s="110">
        <f t="shared" si="72"/>
        <v>44243</v>
      </c>
      <c r="M214" s="187">
        <f t="shared" si="73"/>
        <v>9.3737000000000001E-2</v>
      </c>
      <c r="N214" s="187">
        <f t="shared" si="74"/>
        <v>-0.1153</v>
      </c>
      <c r="O214" s="187">
        <f t="shared" si="75"/>
        <v>-5.79E-2</v>
      </c>
      <c r="P214" s="187">
        <f t="shared" si="76"/>
        <v>-0.08</v>
      </c>
      <c r="Q214" s="187">
        <f t="shared" si="77"/>
        <v>-0.3105</v>
      </c>
      <c r="R214" s="187">
        <f t="shared" si="78"/>
        <v>0.59160000000000001</v>
      </c>
      <c r="S214" s="187">
        <f t="shared" si="79"/>
        <v>-0.22579999999999997</v>
      </c>
      <c r="T214" s="187">
        <f t="shared" si="80"/>
        <v>0.29199999999999998</v>
      </c>
      <c r="U214" s="187">
        <f t="shared" si="81"/>
        <v>-0.1948</v>
      </c>
    </row>
    <row r="215" spans="1:21" x14ac:dyDescent="0.35">
      <c r="A215" s="193">
        <v>44242</v>
      </c>
      <c r="B215">
        <v>3.1988000000000003E-2</v>
      </c>
      <c r="C215">
        <v>-11.14</v>
      </c>
      <c r="D215">
        <v>-5.1100000000000003</v>
      </c>
      <c r="E215">
        <v>-7.79</v>
      </c>
      <c r="F215">
        <v>-30.49</v>
      </c>
      <c r="G215">
        <v>58.34</v>
      </c>
      <c r="H215">
        <v>-21.91</v>
      </c>
      <c r="I215">
        <v>28.35</v>
      </c>
      <c r="J215">
        <v>-19.260000000000002</v>
      </c>
      <c r="K215" s="190">
        <f>INDEX(Bonds!$A$1:$I$1387,MATCH(Sov!A215,Bonds!$A$1:$A$1387,0),4)</f>
        <v>-0.05</v>
      </c>
      <c r="L215" s="110">
        <f t="shared" si="72"/>
        <v>44242</v>
      </c>
      <c r="M215" s="187">
        <f t="shared" si="73"/>
        <v>8.1988000000000005E-2</v>
      </c>
      <c r="N215" s="187">
        <f t="shared" si="74"/>
        <v>-0.1114</v>
      </c>
      <c r="O215" s="187">
        <f t="shared" si="75"/>
        <v>-5.1100000000000007E-2</v>
      </c>
      <c r="P215" s="187">
        <f t="shared" si="76"/>
        <v>-7.7899999999999997E-2</v>
      </c>
      <c r="Q215" s="187">
        <f t="shared" si="77"/>
        <v>-0.3049</v>
      </c>
      <c r="R215" s="187">
        <f t="shared" si="78"/>
        <v>0.58340000000000003</v>
      </c>
      <c r="S215" s="187">
        <f t="shared" si="79"/>
        <v>-0.21909999999999999</v>
      </c>
      <c r="T215" s="187">
        <f t="shared" si="80"/>
        <v>0.28350000000000003</v>
      </c>
      <c r="U215" s="187">
        <f t="shared" si="81"/>
        <v>-0.19260000000000002</v>
      </c>
    </row>
    <row r="216" spans="1:21" x14ac:dyDescent="0.35">
      <c r="A216" s="193">
        <v>44239</v>
      </c>
      <c r="B216">
        <v>1.0090999999999999E-2</v>
      </c>
      <c r="C216">
        <v>-12.16</v>
      </c>
      <c r="D216">
        <v>-6.42</v>
      </c>
      <c r="E216">
        <v>-8.25</v>
      </c>
      <c r="F216">
        <v>-32.64</v>
      </c>
      <c r="G216">
        <v>57.95</v>
      </c>
      <c r="H216">
        <v>-22.65</v>
      </c>
      <c r="I216">
        <v>27.92</v>
      </c>
      <c r="J216">
        <v>-19.510000000000002</v>
      </c>
      <c r="K216" s="190">
        <f>INDEX(Bonds!$A$1:$I$1387,MATCH(Sov!A216,Bonds!$A$1:$A$1387,0),4)</f>
        <v>-9.8799999999999999E-2</v>
      </c>
      <c r="L216" s="110">
        <f t="shared" si="72"/>
        <v>44239</v>
      </c>
      <c r="M216" s="187">
        <f t="shared" si="73"/>
        <v>0.108891</v>
      </c>
      <c r="N216" s="187">
        <f t="shared" si="74"/>
        <v>-0.1216</v>
      </c>
      <c r="O216" s="187">
        <f t="shared" si="75"/>
        <v>-6.4199999999999993E-2</v>
      </c>
      <c r="P216" s="187">
        <f t="shared" si="76"/>
        <v>-8.2500000000000004E-2</v>
      </c>
      <c r="Q216" s="187">
        <f t="shared" si="77"/>
        <v>-0.32640000000000002</v>
      </c>
      <c r="R216" s="187">
        <f t="shared" si="78"/>
        <v>0.57950000000000002</v>
      </c>
      <c r="S216" s="187">
        <f t="shared" si="79"/>
        <v>-0.22649999999999998</v>
      </c>
      <c r="T216" s="187">
        <f t="shared" si="80"/>
        <v>0.2792</v>
      </c>
      <c r="U216" s="187">
        <f t="shared" si="81"/>
        <v>-0.19510000000000002</v>
      </c>
    </row>
    <row r="217" spans="1:21" x14ac:dyDescent="0.35">
      <c r="A217" s="193">
        <v>44238</v>
      </c>
      <c r="B217">
        <v>-1.6868000000000001E-2</v>
      </c>
      <c r="C217">
        <v>-12.47</v>
      </c>
      <c r="D217">
        <v>-10.73</v>
      </c>
      <c r="E217">
        <v>-9.07</v>
      </c>
      <c r="F217">
        <v>-32.96</v>
      </c>
      <c r="G217">
        <v>57.84</v>
      </c>
      <c r="H217">
        <v>-23.3</v>
      </c>
      <c r="I217">
        <v>26.81</v>
      </c>
      <c r="J217">
        <v>-19.87</v>
      </c>
      <c r="K217" s="190">
        <f>INDEX(Bonds!$A$1:$I$1387,MATCH(Sov!A217,Bonds!$A$1:$A$1387,0),4)</f>
        <v>-0.13</v>
      </c>
      <c r="L217" s="110">
        <f t="shared" si="72"/>
        <v>44238</v>
      </c>
      <c r="M217" s="187">
        <f t="shared" si="73"/>
        <v>0.11313200000000001</v>
      </c>
      <c r="N217" s="187">
        <f t="shared" si="74"/>
        <v>-0.12470000000000001</v>
      </c>
      <c r="O217" s="187">
        <f t="shared" si="75"/>
        <v>-0.10730000000000001</v>
      </c>
      <c r="P217" s="187">
        <f t="shared" si="76"/>
        <v>-9.0700000000000003E-2</v>
      </c>
      <c r="Q217" s="187">
        <f t="shared" si="77"/>
        <v>-0.3296</v>
      </c>
      <c r="R217" s="187">
        <f t="shared" si="78"/>
        <v>0.57840000000000003</v>
      </c>
      <c r="S217" s="187">
        <f t="shared" si="79"/>
        <v>-0.23300000000000001</v>
      </c>
      <c r="T217" s="187">
        <f t="shared" si="80"/>
        <v>0.2681</v>
      </c>
      <c r="U217" s="187">
        <f t="shared" si="81"/>
        <v>-0.19870000000000002</v>
      </c>
    </row>
    <row r="218" spans="1:21" x14ac:dyDescent="0.35">
      <c r="A218" s="193">
        <v>44237</v>
      </c>
      <c r="B218">
        <v>-5.5599999999999997E-2</v>
      </c>
      <c r="C218">
        <v>-10.76</v>
      </c>
      <c r="D218">
        <v>-9.85</v>
      </c>
      <c r="E218">
        <v>-8.33</v>
      </c>
      <c r="F218">
        <v>-32.31</v>
      </c>
      <c r="G218">
        <v>61.4</v>
      </c>
      <c r="H218">
        <v>-23.23</v>
      </c>
      <c r="I218">
        <v>28.21</v>
      </c>
      <c r="J218">
        <v>-19.22</v>
      </c>
      <c r="K218" s="190">
        <f>INDEX(Bonds!$A$1:$I$1387,MATCH(Sov!A218,Bonds!$A$1:$A$1387,0),4)</f>
        <v>-0.12</v>
      </c>
      <c r="L218" s="110">
        <f t="shared" si="72"/>
        <v>44237</v>
      </c>
      <c r="M218" s="187">
        <f t="shared" si="73"/>
        <v>6.4399999999999999E-2</v>
      </c>
      <c r="N218" s="187">
        <f t="shared" si="74"/>
        <v>-0.1076</v>
      </c>
      <c r="O218" s="187">
        <f t="shared" si="75"/>
        <v>-9.849999999999999E-2</v>
      </c>
      <c r="P218" s="187">
        <f t="shared" si="76"/>
        <v>-8.3299999999999999E-2</v>
      </c>
      <c r="Q218" s="187">
        <f t="shared" si="77"/>
        <v>-0.3231</v>
      </c>
      <c r="R218" s="187">
        <f t="shared" si="78"/>
        <v>0.61399999999999999</v>
      </c>
      <c r="S218" s="187">
        <f t="shared" si="79"/>
        <v>-0.23230000000000001</v>
      </c>
      <c r="T218" s="187">
        <f t="shared" si="80"/>
        <v>0.28210000000000002</v>
      </c>
      <c r="U218" s="187">
        <f t="shared" si="81"/>
        <v>-0.19219999999999998</v>
      </c>
    </row>
    <row r="219" spans="1:21" x14ac:dyDescent="0.35">
      <c r="A219" s="193">
        <v>44236</v>
      </c>
      <c r="B219">
        <v>-0.10942399999999999</v>
      </c>
      <c r="C219">
        <v>-13.99</v>
      </c>
      <c r="D219">
        <v>-10.87</v>
      </c>
      <c r="E219">
        <v>-8.35</v>
      </c>
      <c r="F219">
        <v>-31.84</v>
      </c>
      <c r="G219">
        <v>64.3</v>
      </c>
      <c r="H219">
        <v>-23.14</v>
      </c>
      <c r="I219">
        <v>27.57</v>
      </c>
      <c r="J219">
        <v>-19.809999999999999</v>
      </c>
      <c r="K219" s="190">
        <f>INDEX(Bonds!$A$1:$I$1387,MATCH(Sov!A219,Bonds!$A$1:$A$1387,0),4)</f>
        <v>-0.12</v>
      </c>
      <c r="L219" s="110">
        <f t="shared" si="72"/>
        <v>44236</v>
      </c>
      <c r="M219" s="187">
        <f t="shared" si="73"/>
        <v>1.0576000000000002E-2</v>
      </c>
      <c r="N219" s="187">
        <f t="shared" si="74"/>
        <v>-0.1399</v>
      </c>
      <c r="O219" s="187">
        <f t="shared" si="75"/>
        <v>-0.10869999999999999</v>
      </c>
      <c r="P219" s="187">
        <f t="shared" si="76"/>
        <v>-8.3499999999999991E-2</v>
      </c>
      <c r="Q219" s="187">
        <f t="shared" si="77"/>
        <v>-0.31840000000000002</v>
      </c>
      <c r="R219" s="187">
        <f t="shared" si="78"/>
        <v>0.64300000000000002</v>
      </c>
      <c r="S219" s="187">
        <f t="shared" si="79"/>
        <v>-0.23139999999999999</v>
      </c>
      <c r="T219" s="187">
        <f t="shared" si="80"/>
        <v>0.2757</v>
      </c>
      <c r="U219" s="187">
        <f t="shared" si="81"/>
        <v>-0.1981</v>
      </c>
    </row>
    <row r="220" spans="1:21" x14ac:dyDescent="0.35">
      <c r="A220" s="193">
        <v>44235</v>
      </c>
      <c r="B220">
        <v>-0.100621</v>
      </c>
      <c r="C220">
        <v>-13.99</v>
      </c>
      <c r="D220">
        <v>-11.19</v>
      </c>
      <c r="E220">
        <v>-8.83</v>
      </c>
      <c r="F220">
        <v>-32.17</v>
      </c>
      <c r="G220">
        <v>63.13</v>
      </c>
      <c r="H220">
        <v>-22.96</v>
      </c>
      <c r="I220">
        <v>27.11</v>
      </c>
      <c r="J220">
        <v>-19.52</v>
      </c>
      <c r="K220" s="190">
        <f>INDEX(Bonds!$A$1:$I$1387,MATCH(Sov!A220,Bonds!$A$1:$A$1387,0),4)</f>
        <v>-0.11</v>
      </c>
      <c r="L220" s="110">
        <f t="shared" si="72"/>
        <v>44235</v>
      </c>
      <c r="M220" s="187">
        <f t="shared" si="73"/>
        <v>9.3789999999999984E-3</v>
      </c>
      <c r="N220" s="187">
        <f t="shared" si="74"/>
        <v>-0.1399</v>
      </c>
      <c r="O220" s="187">
        <f t="shared" si="75"/>
        <v>-0.1119</v>
      </c>
      <c r="P220" s="187">
        <f t="shared" si="76"/>
        <v>-8.8300000000000003E-2</v>
      </c>
      <c r="Q220" s="187">
        <f t="shared" si="77"/>
        <v>-0.32170000000000004</v>
      </c>
      <c r="R220" s="187">
        <f t="shared" si="78"/>
        <v>0.63129999999999997</v>
      </c>
      <c r="S220" s="187">
        <f t="shared" si="79"/>
        <v>-0.2296</v>
      </c>
      <c r="T220" s="187">
        <f t="shared" si="80"/>
        <v>0.27110000000000001</v>
      </c>
      <c r="U220" s="187">
        <f t="shared" si="81"/>
        <v>-0.19519999999999998</v>
      </c>
    </row>
    <row r="221" spans="1:21" x14ac:dyDescent="0.35">
      <c r="A221" s="193">
        <v>44232</v>
      </c>
      <c r="B221">
        <v>-9.9017999999999995E-2</v>
      </c>
      <c r="C221">
        <v>-13.44</v>
      </c>
      <c r="D221">
        <v>-10.74</v>
      </c>
      <c r="E221">
        <v>-8.83</v>
      </c>
      <c r="F221">
        <v>-31.87</v>
      </c>
      <c r="G221">
        <v>65.59</v>
      </c>
      <c r="H221">
        <v>-22.5</v>
      </c>
      <c r="I221">
        <v>27.1</v>
      </c>
      <c r="J221">
        <v>-20.12</v>
      </c>
      <c r="K221" s="190">
        <f>INDEX(Bonds!$A$1:$I$1387,MATCH(Sov!A221,Bonds!$A$1:$A$1387,0),4)</f>
        <v>-0.11</v>
      </c>
      <c r="L221" s="110">
        <f t="shared" si="72"/>
        <v>44232</v>
      </c>
      <c r="M221" s="187">
        <f t="shared" si="73"/>
        <v>1.0982000000000006E-2</v>
      </c>
      <c r="N221" s="187">
        <f t="shared" si="74"/>
        <v>-0.13439999999999999</v>
      </c>
      <c r="O221" s="187">
        <f t="shared" si="75"/>
        <v>-0.1074</v>
      </c>
      <c r="P221" s="187">
        <f t="shared" si="76"/>
        <v>-8.8300000000000003E-2</v>
      </c>
      <c r="Q221" s="187">
        <f t="shared" si="77"/>
        <v>-0.31869999999999998</v>
      </c>
      <c r="R221" s="187">
        <f t="shared" si="78"/>
        <v>0.65590000000000004</v>
      </c>
      <c r="S221" s="187">
        <f t="shared" si="79"/>
        <v>-0.22500000000000001</v>
      </c>
      <c r="T221" s="187">
        <f t="shared" si="80"/>
        <v>0.27100000000000002</v>
      </c>
      <c r="U221" s="187">
        <f t="shared" si="81"/>
        <v>-0.20120000000000002</v>
      </c>
    </row>
    <row r="222" spans="1:21" x14ac:dyDescent="0.35">
      <c r="A222" s="193">
        <v>44231</v>
      </c>
      <c r="B222">
        <v>-7.9388E-2</v>
      </c>
      <c r="C222">
        <v>-13.2</v>
      </c>
      <c r="D222">
        <v>-11.51</v>
      </c>
      <c r="E222">
        <v>-8.61</v>
      </c>
      <c r="F222">
        <v>-31.63</v>
      </c>
      <c r="G222">
        <v>67.25</v>
      </c>
      <c r="H222">
        <v>-21.61</v>
      </c>
      <c r="I222">
        <v>28.51</v>
      </c>
      <c r="J222">
        <v>-19.86</v>
      </c>
      <c r="K222" s="190">
        <f>INDEX(Bonds!$A$1:$I$1387,MATCH(Sov!A222,Bonds!$A$1:$A$1387,0),4)</f>
        <v>-0.14000000000000001</v>
      </c>
      <c r="L222" s="110">
        <f t="shared" si="72"/>
        <v>44231</v>
      </c>
      <c r="M222" s="187">
        <f t="shared" si="73"/>
        <v>6.0612000000000013E-2</v>
      </c>
      <c r="N222" s="187">
        <f t="shared" si="74"/>
        <v>-0.13200000000000001</v>
      </c>
      <c r="O222" s="187">
        <f t="shared" si="75"/>
        <v>-0.11509999999999999</v>
      </c>
      <c r="P222" s="187">
        <f t="shared" si="76"/>
        <v>-8.6099999999999996E-2</v>
      </c>
      <c r="Q222" s="187">
        <f t="shared" si="77"/>
        <v>-0.31629999999999997</v>
      </c>
      <c r="R222" s="187">
        <f t="shared" si="78"/>
        <v>0.67249999999999999</v>
      </c>
      <c r="S222" s="187">
        <f t="shared" si="79"/>
        <v>-0.21609999999999999</v>
      </c>
      <c r="T222" s="187">
        <f t="shared" si="80"/>
        <v>0.28510000000000002</v>
      </c>
      <c r="U222" s="187">
        <f t="shared" si="81"/>
        <v>-0.1986</v>
      </c>
    </row>
    <row r="223" spans="1:21" x14ac:dyDescent="0.35">
      <c r="A223" s="193">
        <v>44230</v>
      </c>
      <c r="B223">
        <v>-0.10532900000000001</v>
      </c>
      <c r="C223">
        <v>-12.8</v>
      </c>
      <c r="D223">
        <v>-10.59</v>
      </c>
      <c r="E223">
        <v>-7.67</v>
      </c>
      <c r="F223">
        <v>-31.44</v>
      </c>
      <c r="G223">
        <v>73.459999999999994</v>
      </c>
      <c r="H223">
        <v>-21.47</v>
      </c>
      <c r="I223">
        <v>29.35</v>
      </c>
      <c r="J223">
        <v>-19.95</v>
      </c>
      <c r="K223" s="190">
        <f>INDEX(Bonds!$A$1:$I$1387,MATCH(Sov!A223,Bonds!$A$1:$A$1387,0),4)</f>
        <v>-0.14000000000000001</v>
      </c>
      <c r="L223" s="110">
        <f t="shared" si="72"/>
        <v>44230</v>
      </c>
      <c r="M223" s="187">
        <f t="shared" si="73"/>
        <v>3.4671000000000007E-2</v>
      </c>
      <c r="N223" s="187">
        <f t="shared" si="74"/>
        <v>-0.128</v>
      </c>
      <c r="O223" s="187">
        <f t="shared" si="75"/>
        <v>-0.10589999999999999</v>
      </c>
      <c r="P223" s="187">
        <f t="shared" si="76"/>
        <v>-7.6700000000000004E-2</v>
      </c>
      <c r="Q223" s="187">
        <f t="shared" si="77"/>
        <v>-0.31440000000000001</v>
      </c>
      <c r="R223" s="187">
        <f t="shared" si="78"/>
        <v>0.73459999999999992</v>
      </c>
      <c r="S223" s="187">
        <f t="shared" si="79"/>
        <v>-0.2147</v>
      </c>
      <c r="T223" s="187">
        <f t="shared" si="80"/>
        <v>0.29350000000000004</v>
      </c>
      <c r="U223" s="187">
        <f t="shared" si="81"/>
        <v>-0.19949999999999998</v>
      </c>
    </row>
    <row r="224" spans="1:21" x14ac:dyDescent="0.35">
      <c r="A224" s="193">
        <v>44229</v>
      </c>
      <c r="B224">
        <v>-9.6345E-2</v>
      </c>
      <c r="C224">
        <v>-12.5</v>
      </c>
      <c r="D224">
        <v>-9.5399999999999991</v>
      </c>
      <c r="E224">
        <v>-6.93</v>
      </c>
      <c r="F224">
        <v>-31.97</v>
      </c>
      <c r="G224">
        <v>81.97</v>
      </c>
      <c r="H224">
        <v>-20.94</v>
      </c>
      <c r="I224">
        <v>30.73</v>
      </c>
      <c r="J224">
        <v>-20.03</v>
      </c>
      <c r="K224" s="190">
        <f>INDEX(Bonds!$A$1:$I$1387,MATCH(Sov!A224,Bonds!$A$1:$A$1387,0),4)</f>
        <v>-0.17</v>
      </c>
      <c r="L224" s="110">
        <f t="shared" si="72"/>
        <v>44229</v>
      </c>
      <c r="M224" s="187">
        <f t="shared" si="73"/>
        <v>7.3655000000000012E-2</v>
      </c>
      <c r="N224" s="187">
        <f t="shared" si="74"/>
        <v>-0.125</v>
      </c>
      <c r="O224" s="187">
        <f t="shared" si="75"/>
        <v>-9.5399999999999985E-2</v>
      </c>
      <c r="P224" s="187">
        <f t="shared" si="76"/>
        <v>-6.93E-2</v>
      </c>
      <c r="Q224" s="187">
        <f t="shared" si="77"/>
        <v>-0.31969999999999998</v>
      </c>
      <c r="R224" s="187">
        <f t="shared" si="78"/>
        <v>0.81969999999999998</v>
      </c>
      <c r="S224" s="187">
        <f t="shared" si="79"/>
        <v>-0.2094</v>
      </c>
      <c r="T224" s="187">
        <f t="shared" si="80"/>
        <v>0.30730000000000002</v>
      </c>
      <c r="U224" s="187">
        <f t="shared" si="81"/>
        <v>-0.20030000000000001</v>
      </c>
    </row>
    <row r="225" spans="1:21" x14ac:dyDescent="0.35">
      <c r="A225" s="193">
        <v>44228</v>
      </c>
      <c r="B225">
        <v>-0.13139899999999999</v>
      </c>
      <c r="C225">
        <v>-14.09</v>
      </c>
      <c r="D225">
        <v>-10.24</v>
      </c>
      <c r="E225">
        <v>-7.5</v>
      </c>
      <c r="F225">
        <v>-32.270000000000003</v>
      </c>
      <c r="G225">
        <v>80.92</v>
      </c>
      <c r="H225">
        <v>-22.35</v>
      </c>
      <c r="I225">
        <v>30.16</v>
      </c>
      <c r="J225">
        <v>-20.45</v>
      </c>
      <c r="K225" s="190">
        <f>INDEX(Bonds!$A$1:$I$1387,MATCH(Sov!A225,Bonds!$A$1:$A$1387,0),4)</f>
        <v>-0.19</v>
      </c>
      <c r="L225" s="110">
        <f t="shared" si="72"/>
        <v>44228</v>
      </c>
      <c r="M225" s="187">
        <f t="shared" si="73"/>
        <v>5.8601000000000014E-2</v>
      </c>
      <c r="N225" s="187">
        <f t="shared" si="74"/>
        <v>-0.1409</v>
      </c>
      <c r="O225" s="187">
        <f t="shared" si="75"/>
        <v>-0.1024</v>
      </c>
      <c r="P225" s="187">
        <f t="shared" si="76"/>
        <v>-7.4999999999999997E-2</v>
      </c>
      <c r="Q225" s="187">
        <f t="shared" si="77"/>
        <v>-0.32270000000000004</v>
      </c>
      <c r="R225" s="187">
        <f t="shared" si="78"/>
        <v>0.80920000000000003</v>
      </c>
      <c r="S225" s="187">
        <f t="shared" si="79"/>
        <v>-0.2235</v>
      </c>
      <c r="T225" s="187">
        <f t="shared" si="80"/>
        <v>0.30159999999999998</v>
      </c>
      <c r="U225" s="187">
        <f t="shared" si="81"/>
        <v>-0.20449999999999999</v>
      </c>
    </row>
    <row r="226" spans="1:21" customFormat="1" x14ac:dyDescent="0.35">
      <c r="A226" s="193">
        <v>44225</v>
      </c>
      <c r="B226">
        <v>-0.13544100000000001</v>
      </c>
      <c r="C226">
        <v>-13.82</v>
      </c>
      <c r="D226">
        <v>-10.91</v>
      </c>
      <c r="E226">
        <v>-8.58</v>
      </c>
      <c r="F226">
        <v>-32.92</v>
      </c>
      <c r="G226">
        <v>83.83</v>
      </c>
      <c r="H226">
        <v>-22.2</v>
      </c>
      <c r="I226">
        <v>30.99</v>
      </c>
      <c r="J226">
        <v>-20.79</v>
      </c>
      <c r="K226" s="190">
        <f>INDEX(Bonds!$A$1:$I$1387,MATCH(Sov!A226,Bonds!$A$1:$A$1387,0),4)</f>
        <v>-0.19</v>
      </c>
      <c r="L226" s="110">
        <f t="shared" si="72"/>
        <v>44225</v>
      </c>
      <c r="M226" s="187">
        <f t="shared" si="73"/>
        <v>5.4558999999999996E-2</v>
      </c>
      <c r="N226" s="187">
        <f t="shared" si="74"/>
        <v>-0.13819999999999999</v>
      </c>
      <c r="O226" s="187">
        <f t="shared" si="75"/>
        <v>-0.1091</v>
      </c>
      <c r="P226" s="187">
        <f t="shared" si="76"/>
        <v>-8.5800000000000001E-2</v>
      </c>
      <c r="Q226" s="187">
        <f t="shared" si="77"/>
        <v>-0.32919999999999999</v>
      </c>
      <c r="R226" s="187">
        <f t="shared" si="78"/>
        <v>0.83829999999999993</v>
      </c>
      <c r="S226" s="187">
        <f t="shared" si="79"/>
        <v>-0.222</v>
      </c>
      <c r="T226" s="187">
        <f t="shared" si="80"/>
        <v>0.30990000000000001</v>
      </c>
      <c r="U226" s="187">
        <f t="shared" si="81"/>
        <v>-0.2079</v>
      </c>
    </row>
    <row r="227" spans="1:21" customFormat="1" x14ac:dyDescent="0.35">
      <c r="A227" s="193">
        <v>44224</v>
      </c>
      <c r="B227">
        <v>-0.15567800000000001</v>
      </c>
      <c r="C227">
        <v>-14</v>
      </c>
      <c r="D227">
        <v>-11.21</v>
      </c>
      <c r="E227">
        <v>-8.3800000000000008</v>
      </c>
      <c r="F227">
        <v>-33.39</v>
      </c>
      <c r="G227">
        <v>84.25</v>
      </c>
      <c r="H227">
        <v>-23.02</v>
      </c>
      <c r="I227">
        <v>29.8</v>
      </c>
      <c r="J227">
        <v>-20.57</v>
      </c>
      <c r="K227" s="190">
        <f>INDEX(Bonds!$A$1:$I$1387,MATCH(Sov!A227,Bonds!$A$1:$A$1387,0),4)</f>
        <v>-0.2</v>
      </c>
      <c r="L227" s="110">
        <f t="shared" ref="L227:L290" si="82">A227</f>
        <v>44224</v>
      </c>
      <c r="M227" s="187">
        <f t="shared" ref="M227:M290" si="83">B227-$K227</f>
        <v>4.4322E-2</v>
      </c>
      <c r="N227" s="187">
        <f t="shared" si="74"/>
        <v>-0.14000000000000001</v>
      </c>
      <c r="O227" s="187">
        <f t="shared" si="75"/>
        <v>-0.11210000000000001</v>
      </c>
      <c r="P227" s="187">
        <f t="shared" si="76"/>
        <v>-8.3800000000000013E-2</v>
      </c>
      <c r="Q227" s="187">
        <f t="shared" si="77"/>
        <v>-0.33390000000000003</v>
      </c>
      <c r="R227" s="187">
        <f t="shared" si="78"/>
        <v>0.84250000000000003</v>
      </c>
      <c r="S227" s="187">
        <f t="shared" si="79"/>
        <v>-0.23019999999999999</v>
      </c>
      <c r="T227" s="187">
        <f t="shared" si="80"/>
        <v>0.29799999999999999</v>
      </c>
      <c r="U227" s="187">
        <f t="shared" si="81"/>
        <v>-0.20569999999999999</v>
      </c>
    </row>
    <row r="228" spans="1:21" customFormat="1" x14ac:dyDescent="0.35">
      <c r="A228" s="193">
        <v>44223</v>
      </c>
      <c r="B228">
        <v>-0.155558</v>
      </c>
      <c r="C228">
        <v>-13.32</v>
      </c>
      <c r="D228">
        <v>-11.02</v>
      </c>
      <c r="E228">
        <v>-8.01</v>
      </c>
      <c r="F228">
        <v>-33.049999999999997</v>
      </c>
      <c r="G228">
        <v>84.76</v>
      </c>
      <c r="H228">
        <v>-23.45</v>
      </c>
      <c r="I228">
        <v>31.34</v>
      </c>
      <c r="J228">
        <v>-20.9</v>
      </c>
      <c r="K228" s="190">
        <f>INDEX(Bonds!$A$1:$I$1387,MATCH(Sov!A228,Bonds!$A$1:$A$1387,0),4)</f>
        <v>-0.21</v>
      </c>
      <c r="L228" s="110">
        <f t="shared" si="82"/>
        <v>44223</v>
      </c>
      <c r="M228" s="187">
        <f t="shared" si="83"/>
        <v>5.444199999999999E-2</v>
      </c>
      <c r="N228" s="187">
        <f t="shared" si="74"/>
        <v>-0.13320000000000001</v>
      </c>
      <c r="O228" s="187">
        <f t="shared" si="75"/>
        <v>-0.11019999999999999</v>
      </c>
      <c r="P228" s="187">
        <f t="shared" si="76"/>
        <v>-8.0100000000000005E-2</v>
      </c>
      <c r="Q228" s="187">
        <f t="shared" si="77"/>
        <v>-0.33049999999999996</v>
      </c>
      <c r="R228" s="187">
        <f t="shared" si="78"/>
        <v>0.84760000000000002</v>
      </c>
      <c r="S228" s="187">
        <f t="shared" si="79"/>
        <v>-0.23449999999999999</v>
      </c>
      <c r="T228" s="187">
        <f t="shared" si="80"/>
        <v>0.31340000000000001</v>
      </c>
      <c r="U228" s="187">
        <f t="shared" si="81"/>
        <v>-0.20899999999999999</v>
      </c>
    </row>
    <row r="229" spans="1:21" customFormat="1" x14ac:dyDescent="0.35">
      <c r="A229" s="193">
        <v>44222</v>
      </c>
      <c r="B229">
        <v>-0.17700199999999999</v>
      </c>
      <c r="C229">
        <v>-13.32</v>
      </c>
      <c r="D229">
        <v>-10.91</v>
      </c>
      <c r="E229">
        <v>-8.27</v>
      </c>
      <c r="F229">
        <v>-32.44</v>
      </c>
      <c r="G229">
        <v>83.63</v>
      </c>
      <c r="H229">
        <v>-22.7</v>
      </c>
      <c r="I229">
        <v>30.01</v>
      </c>
      <c r="J229">
        <v>-20.41</v>
      </c>
      <c r="K229" s="190">
        <f>INDEX(Bonds!$A$1:$I$1387,MATCH(Sov!A229,Bonds!$A$1:$A$1387,0),4)</f>
        <v>-0.21</v>
      </c>
      <c r="L229" s="110">
        <f t="shared" si="82"/>
        <v>44222</v>
      </c>
      <c r="M229" s="187">
        <f t="shared" si="83"/>
        <v>3.2998E-2</v>
      </c>
      <c r="N229" s="187">
        <f t="shared" si="74"/>
        <v>-0.13320000000000001</v>
      </c>
      <c r="O229" s="187">
        <f t="shared" si="75"/>
        <v>-0.1091</v>
      </c>
      <c r="P229" s="187">
        <f t="shared" si="76"/>
        <v>-8.2699999999999996E-2</v>
      </c>
      <c r="Q229" s="187">
        <f t="shared" si="77"/>
        <v>-0.32439999999999997</v>
      </c>
      <c r="R229" s="187">
        <f t="shared" si="78"/>
        <v>0.83629999999999993</v>
      </c>
      <c r="S229" s="187">
        <f t="shared" si="79"/>
        <v>-0.22699999999999998</v>
      </c>
      <c r="T229" s="187">
        <f t="shared" si="80"/>
        <v>0.30010000000000003</v>
      </c>
      <c r="U229" s="187">
        <f t="shared" si="81"/>
        <v>-0.2041</v>
      </c>
    </row>
    <row r="230" spans="1:21" customFormat="1" x14ac:dyDescent="0.35">
      <c r="A230" s="193">
        <v>44221</v>
      </c>
      <c r="B230">
        <v>-0.190828</v>
      </c>
      <c r="C230">
        <v>-13.47</v>
      </c>
      <c r="D230">
        <v>-10.56</v>
      </c>
      <c r="E230">
        <v>-7.61</v>
      </c>
      <c r="F230">
        <v>-31.73</v>
      </c>
      <c r="G230">
        <v>88.49</v>
      </c>
      <c r="H230">
        <v>-22.68</v>
      </c>
      <c r="I230">
        <v>32</v>
      </c>
      <c r="J230">
        <v>-20.36</v>
      </c>
      <c r="K230" s="190">
        <f>INDEX(Bonds!$A$1:$I$1387,MATCH(Sov!A230,Bonds!$A$1:$A$1387,0),4)</f>
        <v>-0.23</v>
      </c>
      <c r="L230" s="110">
        <f t="shared" si="82"/>
        <v>44221</v>
      </c>
      <c r="M230" s="187">
        <f t="shared" si="83"/>
        <v>3.9172000000000012E-2</v>
      </c>
      <c r="N230" s="187">
        <f t="shared" si="74"/>
        <v>-0.13470000000000001</v>
      </c>
      <c r="O230" s="187">
        <f t="shared" si="75"/>
        <v>-0.1056</v>
      </c>
      <c r="P230" s="187">
        <f t="shared" si="76"/>
        <v>-7.6100000000000001E-2</v>
      </c>
      <c r="Q230" s="187">
        <f t="shared" si="77"/>
        <v>-0.31730000000000003</v>
      </c>
      <c r="R230" s="187">
        <f t="shared" si="78"/>
        <v>0.88489999999999991</v>
      </c>
      <c r="S230" s="187">
        <f t="shared" si="79"/>
        <v>-0.2268</v>
      </c>
      <c r="T230" s="187">
        <f t="shared" si="80"/>
        <v>0.32</v>
      </c>
      <c r="U230" s="187">
        <f t="shared" si="81"/>
        <v>-0.2036</v>
      </c>
    </row>
    <row r="231" spans="1:21" customFormat="1" x14ac:dyDescent="0.35">
      <c r="A231" s="193">
        <v>44218</v>
      </c>
      <c r="B231">
        <v>-0.185471</v>
      </c>
      <c r="C231">
        <v>-11.64</v>
      </c>
      <c r="D231">
        <v>-9.27</v>
      </c>
      <c r="E231">
        <v>-6.86</v>
      </c>
      <c r="F231">
        <v>-31.09</v>
      </c>
      <c r="G231">
        <v>93.96</v>
      </c>
      <c r="H231">
        <v>-21.27</v>
      </c>
      <c r="I231">
        <v>34.44</v>
      </c>
      <c r="J231">
        <v>-20.13</v>
      </c>
      <c r="K231" s="190">
        <f>INDEX(Bonds!$A$1:$I$1387,MATCH(Sov!A231,Bonds!$A$1:$A$1387,0),4)</f>
        <v>-0.2</v>
      </c>
      <c r="L231" s="110">
        <f t="shared" si="82"/>
        <v>44218</v>
      </c>
      <c r="M231" s="187">
        <f t="shared" si="83"/>
        <v>1.4529000000000014E-2</v>
      </c>
      <c r="N231" s="187">
        <f t="shared" si="74"/>
        <v>-0.1164</v>
      </c>
      <c r="O231" s="187">
        <f t="shared" si="75"/>
        <v>-9.2699999999999991E-2</v>
      </c>
      <c r="P231" s="187">
        <f t="shared" si="76"/>
        <v>-6.8600000000000008E-2</v>
      </c>
      <c r="Q231" s="187">
        <f t="shared" si="77"/>
        <v>-0.31090000000000001</v>
      </c>
      <c r="R231" s="187">
        <f t="shared" si="78"/>
        <v>0.93959999999999999</v>
      </c>
      <c r="S231" s="187">
        <f t="shared" si="79"/>
        <v>-0.2127</v>
      </c>
      <c r="T231" s="187">
        <f t="shared" si="80"/>
        <v>0.34439999999999998</v>
      </c>
      <c r="U231" s="187">
        <f t="shared" si="81"/>
        <v>-0.20129999999999998</v>
      </c>
    </row>
    <row r="232" spans="1:21" customFormat="1" x14ac:dyDescent="0.35">
      <c r="A232" s="193">
        <v>44217</v>
      </c>
      <c r="B232">
        <v>-0.192443</v>
      </c>
      <c r="C232">
        <v>-11.98</v>
      </c>
      <c r="D232">
        <v>-8.75</v>
      </c>
      <c r="E232">
        <v>-6.33</v>
      </c>
      <c r="F232">
        <v>-28.91</v>
      </c>
      <c r="G232">
        <v>86.34</v>
      </c>
      <c r="H232">
        <v>-20.45</v>
      </c>
      <c r="I232">
        <v>33.51</v>
      </c>
      <c r="J232">
        <v>-19.71</v>
      </c>
      <c r="K232" s="190">
        <f>INDEX(Bonds!$A$1:$I$1387,MATCH(Sov!A232,Bonds!$A$1:$A$1387,0),4)</f>
        <v>-0.18</v>
      </c>
      <c r="L232" s="110">
        <f t="shared" si="82"/>
        <v>44217</v>
      </c>
      <c r="M232" s="187">
        <f t="shared" si="83"/>
        <v>-1.244300000000001E-2</v>
      </c>
      <c r="N232" s="187">
        <f t="shared" si="74"/>
        <v>-0.1198</v>
      </c>
      <c r="O232" s="187">
        <f t="shared" si="75"/>
        <v>-8.7499999999999994E-2</v>
      </c>
      <c r="P232" s="187">
        <f t="shared" si="76"/>
        <v>-6.3299999999999995E-2</v>
      </c>
      <c r="Q232" s="187">
        <f t="shared" si="77"/>
        <v>-0.28910000000000002</v>
      </c>
      <c r="R232" s="187">
        <f t="shared" si="78"/>
        <v>0.86340000000000006</v>
      </c>
      <c r="S232" s="187">
        <f t="shared" si="79"/>
        <v>-0.20449999999999999</v>
      </c>
      <c r="T232" s="187">
        <f t="shared" si="80"/>
        <v>0.33509999999999995</v>
      </c>
      <c r="U232" s="187">
        <f t="shared" si="81"/>
        <v>-0.1971</v>
      </c>
    </row>
    <row r="233" spans="1:21" customFormat="1" x14ac:dyDescent="0.35">
      <c r="A233" s="193">
        <v>44216</v>
      </c>
      <c r="B233">
        <v>-0.121769</v>
      </c>
      <c r="C233">
        <v>-12.85</v>
      </c>
      <c r="D233">
        <v>-8.75</v>
      </c>
      <c r="E233">
        <v>-5.4</v>
      </c>
      <c r="F233">
        <v>-30.08</v>
      </c>
      <c r="G233">
        <v>81.64</v>
      </c>
      <c r="H233">
        <v>-20.78</v>
      </c>
      <c r="I233">
        <v>32.65</v>
      </c>
      <c r="J233">
        <v>-19.100000000000001</v>
      </c>
      <c r="K233" s="190">
        <f>INDEX(Bonds!$A$1:$I$1387,MATCH(Sov!A233,Bonds!$A$1:$A$1387,0),4)</f>
        <v>-0.22</v>
      </c>
      <c r="L233" s="110">
        <f t="shared" si="82"/>
        <v>44216</v>
      </c>
      <c r="M233" s="187">
        <f t="shared" si="83"/>
        <v>9.8230999999999999E-2</v>
      </c>
      <c r="N233" s="187">
        <f t="shared" si="74"/>
        <v>-0.1285</v>
      </c>
      <c r="O233" s="187">
        <f t="shared" si="75"/>
        <v>-8.7499999999999994E-2</v>
      </c>
      <c r="P233" s="187">
        <f t="shared" si="76"/>
        <v>-5.4000000000000006E-2</v>
      </c>
      <c r="Q233" s="187">
        <f t="shared" si="77"/>
        <v>-0.30079999999999996</v>
      </c>
      <c r="R233" s="187">
        <f t="shared" si="78"/>
        <v>0.81640000000000001</v>
      </c>
      <c r="S233" s="187">
        <f t="shared" si="79"/>
        <v>-0.20780000000000001</v>
      </c>
      <c r="T233" s="187">
        <f t="shared" si="80"/>
        <v>0.32650000000000001</v>
      </c>
      <c r="U233" s="187">
        <f t="shared" si="81"/>
        <v>-0.191</v>
      </c>
    </row>
    <row r="234" spans="1:21" customFormat="1" x14ac:dyDescent="0.35">
      <c r="A234" s="193">
        <v>44215</v>
      </c>
      <c r="B234">
        <v>-0.122838</v>
      </c>
      <c r="C234">
        <v>-13.29</v>
      </c>
      <c r="D234">
        <v>-9.14</v>
      </c>
      <c r="E234">
        <v>-6.75</v>
      </c>
      <c r="F234">
        <v>-30.13</v>
      </c>
      <c r="G234">
        <v>79.58</v>
      </c>
      <c r="H234">
        <v>-20.46</v>
      </c>
      <c r="I234">
        <v>31.08</v>
      </c>
      <c r="J234">
        <v>-19.61</v>
      </c>
      <c r="K234" s="190">
        <f>INDEX(Bonds!$A$1:$I$1387,MATCH(Sov!A234,Bonds!$A$1:$A$1387,0),4)</f>
        <v>-0.22</v>
      </c>
      <c r="L234" s="110">
        <f t="shared" si="82"/>
        <v>44215</v>
      </c>
      <c r="M234" s="187">
        <f t="shared" si="83"/>
        <v>9.7161999999999998E-2</v>
      </c>
      <c r="N234" s="187">
        <f t="shared" si="74"/>
        <v>-0.13289999999999999</v>
      </c>
      <c r="O234" s="187">
        <f t="shared" si="75"/>
        <v>-9.1400000000000009E-2</v>
      </c>
      <c r="P234" s="187">
        <f t="shared" si="76"/>
        <v>-6.7500000000000004E-2</v>
      </c>
      <c r="Q234" s="187">
        <f t="shared" si="77"/>
        <v>-0.30130000000000001</v>
      </c>
      <c r="R234" s="187">
        <f t="shared" si="78"/>
        <v>0.79579999999999995</v>
      </c>
      <c r="S234" s="187">
        <f t="shared" si="79"/>
        <v>-0.2046</v>
      </c>
      <c r="T234" s="187">
        <f t="shared" si="80"/>
        <v>0.31079999999999997</v>
      </c>
      <c r="U234" s="187">
        <f t="shared" si="81"/>
        <v>-0.1961</v>
      </c>
    </row>
    <row r="235" spans="1:21" customFormat="1" x14ac:dyDescent="0.35">
      <c r="A235" s="193">
        <v>44214</v>
      </c>
      <c r="B235">
        <v>-0.162327</v>
      </c>
      <c r="C235">
        <v>-11.73</v>
      </c>
      <c r="D235">
        <v>-8.9499999999999993</v>
      </c>
      <c r="E235">
        <v>-6.44</v>
      </c>
      <c r="F235">
        <v>-29.75</v>
      </c>
      <c r="G235">
        <v>85.73</v>
      </c>
      <c r="H235">
        <v>-20.88</v>
      </c>
      <c r="I235">
        <v>32.17</v>
      </c>
      <c r="J235">
        <v>-19.510000000000002</v>
      </c>
      <c r="K235" s="190">
        <f>INDEX(Bonds!$A$1:$I$1387,MATCH(Sov!A235,Bonds!$A$1:$A$1387,0),4)</f>
        <v>-0.22</v>
      </c>
      <c r="L235" s="110">
        <f t="shared" si="82"/>
        <v>44214</v>
      </c>
      <c r="M235" s="187">
        <f t="shared" si="83"/>
        <v>5.7673000000000002E-2</v>
      </c>
      <c r="N235" s="187">
        <f t="shared" si="74"/>
        <v>-0.1173</v>
      </c>
      <c r="O235" s="187">
        <f t="shared" si="75"/>
        <v>-8.9499999999999996E-2</v>
      </c>
      <c r="P235" s="187">
        <f t="shared" si="76"/>
        <v>-6.4399999999999999E-2</v>
      </c>
      <c r="Q235" s="187">
        <f t="shared" si="77"/>
        <v>-0.29749999999999999</v>
      </c>
      <c r="R235" s="187">
        <f t="shared" si="78"/>
        <v>0.85730000000000006</v>
      </c>
      <c r="S235" s="187">
        <f t="shared" si="79"/>
        <v>-0.20879999999999999</v>
      </c>
      <c r="T235" s="187">
        <f t="shared" si="80"/>
        <v>0.32170000000000004</v>
      </c>
      <c r="U235" s="187">
        <f t="shared" si="81"/>
        <v>-0.19510000000000002</v>
      </c>
    </row>
    <row r="236" spans="1:21" customFormat="1" x14ac:dyDescent="0.35">
      <c r="A236" s="193">
        <v>44211</v>
      </c>
      <c r="B236">
        <v>-0.151561</v>
      </c>
      <c r="C236">
        <v>-13.2</v>
      </c>
      <c r="D236">
        <v>-10.33</v>
      </c>
      <c r="E236">
        <v>-7.97</v>
      </c>
      <c r="F236">
        <v>-30.59</v>
      </c>
      <c r="G236">
        <v>84.18</v>
      </c>
      <c r="H236">
        <v>-22.38</v>
      </c>
      <c r="I236">
        <v>30.16</v>
      </c>
      <c r="J236">
        <v>-19.600000000000001</v>
      </c>
      <c r="K236" s="190">
        <f>INDEX(Bonds!$A$1:$I$1387,MATCH(Sov!A236,Bonds!$A$1:$A$1387,0),4)</f>
        <v>-0.24</v>
      </c>
      <c r="L236" s="110">
        <f t="shared" si="82"/>
        <v>44211</v>
      </c>
      <c r="M236" s="187">
        <f t="shared" si="83"/>
        <v>8.843899999999999E-2</v>
      </c>
      <c r="N236" s="187">
        <f t="shared" si="74"/>
        <v>-0.13200000000000001</v>
      </c>
      <c r="O236" s="187">
        <f t="shared" si="75"/>
        <v>-0.1033</v>
      </c>
      <c r="P236" s="187">
        <f t="shared" si="76"/>
        <v>-7.9699999999999993E-2</v>
      </c>
      <c r="Q236" s="187">
        <f t="shared" si="77"/>
        <v>-0.30590000000000001</v>
      </c>
      <c r="R236" s="187">
        <f t="shared" si="78"/>
        <v>0.8418000000000001</v>
      </c>
      <c r="S236" s="187">
        <f t="shared" si="79"/>
        <v>-0.2238</v>
      </c>
      <c r="T236" s="187">
        <f t="shared" si="80"/>
        <v>0.30159999999999998</v>
      </c>
      <c r="U236" s="187">
        <f t="shared" si="81"/>
        <v>-0.19600000000000001</v>
      </c>
    </row>
    <row r="237" spans="1:21" customFormat="1" x14ac:dyDescent="0.35">
      <c r="A237" s="193">
        <v>44210</v>
      </c>
      <c r="B237">
        <v>-0.150448</v>
      </c>
      <c r="C237">
        <v>-13.94</v>
      </c>
      <c r="D237">
        <v>-10.220000000000001</v>
      </c>
      <c r="E237">
        <v>-7.22</v>
      </c>
      <c r="F237">
        <v>-30.2</v>
      </c>
      <c r="G237">
        <v>86.2</v>
      </c>
      <c r="H237">
        <v>-21.75</v>
      </c>
      <c r="I237">
        <v>32</v>
      </c>
      <c r="J237">
        <v>-19.350000000000001</v>
      </c>
      <c r="K237" s="190">
        <f>INDEX(Bonds!$A$1:$I$1387,MATCH(Sov!A237,Bonds!$A$1:$A$1387,0),4)</f>
        <v>-0.24</v>
      </c>
      <c r="L237" s="110">
        <f t="shared" si="82"/>
        <v>44210</v>
      </c>
      <c r="M237" s="187">
        <f t="shared" si="83"/>
        <v>8.9551999999999993E-2</v>
      </c>
      <c r="N237" s="187">
        <f t="shared" si="74"/>
        <v>-0.1394</v>
      </c>
      <c r="O237" s="187">
        <f t="shared" si="75"/>
        <v>-0.10220000000000001</v>
      </c>
      <c r="P237" s="187">
        <f t="shared" si="76"/>
        <v>-7.22E-2</v>
      </c>
      <c r="Q237" s="187">
        <f t="shared" si="77"/>
        <v>-0.30199999999999999</v>
      </c>
      <c r="R237" s="187">
        <f t="shared" si="78"/>
        <v>0.86199999999999999</v>
      </c>
      <c r="S237" s="187">
        <f t="shared" si="79"/>
        <v>-0.2175</v>
      </c>
      <c r="T237" s="187">
        <f t="shared" si="80"/>
        <v>0.32</v>
      </c>
      <c r="U237" s="187">
        <f t="shared" si="81"/>
        <v>-0.19350000000000001</v>
      </c>
    </row>
    <row r="238" spans="1:21" customFormat="1" x14ac:dyDescent="0.35">
      <c r="A238" s="193">
        <v>44209</v>
      </c>
      <c r="B238">
        <v>-0.21399699999999999</v>
      </c>
      <c r="C238">
        <v>-12.95</v>
      </c>
      <c r="D238">
        <v>-9.9700000000000006</v>
      </c>
      <c r="E238">
        <v>-7.38</v>
      </c>
      <c r="F238">
        <v>-29.4</v>
      </c>
      <c r="G238">
        <v>79.819999999999993</v>
      </c>
      <c r="H238">
        <v>-21.4</v>
      </c>
      <c r="I238">
        <v>30.62</v>
      </c>
      <c r="J238">
        <v>-19.010000000000002</v>
      </c>
      <c r="K238" s="190">
        <f>INDEX(Bonds!$A$1:$I$1387,MATCH(Sov!A238,Bonds!$A$1:$A$1387,0),4)</f>
        <v>-0.23</v>
      </c>
      <c r="L238" s="110">
        <f t="shared" si="82"/>
        <v>44209</v>
      </c>
      <c r="M238" s="187">
        <f t="shared" si="83"/>
        <v>1.6003000000000017E-2</v>
      </c>
      <c r="N238" s="187">
        <f t="shared" si="74"/>
        <v>-0.1295</v>
      </c>
      <c r="O238" s="187">
        <f t="shared" si="75"/>
        <v>-9.9700000000000011E-2</v>
      </c>
      <c r="P238" s="187">
        <f t="shared" si="76"/>
        <v>-7.3800000000000004E-2</v>
      </c>
      <c r="Q238" s="187">
        <f t="shared" si="77"/>
        <v>-0.29399999999999998</v>
      </c>
      <c r="R238" s="187">
        <f t="shared" si="78"/>
        <v>0.79819999999999991</v>
      </c>
      <c r="S238" s="187">
        <f t="shared" si="79"/>
        <v>-0.214</v>
      </c>
      <c r="T238" s="187">
        <f t="shared" si="80"/>
        <v>0.30620000000000003</v>
      </c>
      <c r="U238" s="187">
        <f t="shared" si="81"/>
        <v>-0.19010000000000002</v>
      </c>
    </row>
    <row r="239" spans="1:21" customFormat="1" x14ac:dyDescent="0.35">
      <c r="A239" s="193">
        <v>44208</v>
      </c>
      <c r="B239">
        <v>-0.22298200000000001</v>
      </c>
      <c r="C239">
        <v>-12.68</v>
      </c>
      <c r="D239">
        <v>-9.57</v>
      </c>
      <c r="E239">
        <v>-6.63</v>
      </c>
      <c r="F239">
        <v>-28.68</v>
      </c>
      <c r="G239">
        <v>83.34</v>
      </c>
      <c r="H239">
        <v>-21.31</v>
      </c>
      <c r="I239">
        <v>30.93</v>
      </c>
      <c r="J239">
        <v>-18.34</v>
      </c>
      <c r="K239" s="190">
        <f>INDEX(Bonds!$A$1:$I$1387,MATCH(Sov!A239,Bonds!$A$1:$A$1387,0),4)</f>
        <v>-0.2</v>
      </c>
      <c r="L239" s="110">
        <f t="shared" si="82"/>
        <v>44208</v>
      </c>
      <c r="M239" s="187">
        <f t="shared" si="83"/>
        <v>-2.2982000000000002E-2</v>
      </c>
      <c r="N239" s="187">
        <f t="shared" si="74"/>
        <v>-0.1268</v>
      </c>
      <c r="O239" s="187">
        <f t="shared" si="75"/>
        <v>-9.5700000000000007E-2</v>
      </c>
      <c r="P239" s="187">
        <f t="shared" si="76"/>
        <v>-6.6299999999999998E-2</v>
      </c>
      <c r="Q239" s="187">
        <f t="shared" si="77"/>
        <v>-0.2868</v>
      </c>
      <c r="R239" s="187">
        <f t="shared" si="78"/>
        <v>0.83340000000000003</v>
      </c>
      <c r="S239" s="187">
        <f t="shared" si="79"/>
        <v>-0.21309999999999998</v>
      </c>
      <c r="T239" s="187">
        <f t="shared" si="80"/>
        <v>0.30930000000000002</v>
      </c>
      <c r="U239" s="187">
        <f t="shared" si="81"/>
        <v>-0.18340000000000001</v>
      </c>
    </row>
    <row r="240" spans="1:21" customFormat="1" x14ac:dyDescent="0.35">
      <c r="A240" s="193">
        <v>44207</v>
      </c>
      <c r="B240">
        <v>-0.19792100000000001</v>
      </c>
      <c r="C240">
        <v>-13.03</v>
      </c>
      <c r="D240">
        <v>-9.34</v>
      </c>
      <c r="E240">
        <v>-6.8</v>
      </c>
      <c r="F240">
        <v>-26.78</v>
      </c>
      <c r="G240">
        <v>77.459999999999994</v>
      </c>
      <c r="H240">
        <v>-20.59</v>
      </c>
      <c r="I240">
        <v>28.81</v>
      </c>
      <c r="J240">
        <v>-18.18</v>
      </c>
      <c r="K240" s="190">
        <f>INDEX(Bonds!$A$1:$I$1387,MATCH(Sov!A240,Bonds!$A$1:$A$1387,0),4)</f>
        <v>-0.21</v>
      </c>
      <c r="L240" s="110">
        <f t="shared" si="82"/>
        <v>44207</v>
      </c>
      <c r="M240" s="187">
        <f t="shared" si="83"/>
        <v>1.2078999999999979E-2</v>
      </c>
      <c r="N240" s="187">
        <f t="shared" si="74"/>
        <v>-0.1303</v>
      </c>
      <c r="O240" s="187">
        <f t="shared" si="75"/>
        <v>-9.3399999999999997E-2</v>
      </c>
      <c r="P240" s="187">
        <f t="shared" si="76"/>
        <v>-6.8000000000000005E-2</v>
      </c>
      <c r="Q240" s="187">
        <f t="shared" si="77"/>
        <v>-0.26780000000000004</v>
      </c>
      <c r="R240" s="187">
        <f t="shared" si="78"/>
        <v>0.77459999999999996</v>
      </c>
      <c r="S240" s="187">
        <f t="shared" si="79"/>
        <v>-0.2059</v>
      </c>
      <c r="T240" s="187">
        <f t="shared" si="80"/>
        <v>0.28809999999999997</v>
      </c>
      <c r="U240" s="187">
        <f t="shared" si="81"/>
        <v>-0.18179999999999999</v>
      </c>
    </row>
    <row r="241" spans="1:21" customFormat="1" x14ac:dyDescent="0.35">
      <c r="A241" s="193">
        <v>44204</v>
      </c>
      <c r="B241">
        <v>-0.170956</v>
      </c>
      <c r="C241">
        <v>-13.29</v>
      </c>
      <c r="D241">
        <v>-9.49</v>
      </c>
      <c r="E241">
        <v>-6.03</v>
      </c>
      <c r="F241">
        <v>-27.29</v>
      </c>
      <c r="G241">
        <v>74.180000000000007</v>
      </c>
      <c r="H241">
        <v>-20.77</v>
      </c>
      <c r="I241">
        <v>28.98</v>
      </c>
      <c r="J241">
        <v>-18.21</v>
      </c>
      <c r="K241" s="190">
        <f>INDEX(Bonds!$A$1:$I$1387,MATCH(Sov!A241,Bonds!$A$1:$A$1387,0),4)</f>
        <v>-0.23</v>
      </c>
      <c r="L241" s="110">
        <f t="shared" si="82"/>
        <v>44204</v>
      </c>
      <c r="M241" s="187">
        <f t="shared" si="83"/>
        <v>5.9044000000000013E-2</v>
      </c>
      <c r="N241" s="187">
        <f t="shared" si="74"/>
        <v>-0.13289999999999999</v>
      </c>
      <c r="O241" s="187">
        <f t="shared" si="75"/>
        <v>-9.4899999999999998E-2</v>
      </c>
      <c r="P241" s="187">
        <f t="shared" si="76"/>
        <v>-6.0299999999999999E-2</v>
      </c>
      <c r="Q241" s="187">
        <f t="shared" si="77"/>
        <v>-0.27289999999999998</v>
      </c>
      <c r="R241" s="187">
        <f t="shared" si="78"/>
        <v>0.74180000000000001</v>
      </c>
      <c r="S241" s="187">
        <f t="shared" si="79"/>
        <v>-0.2077</v>
      </c>
      <c r="T241" s="187">
        <f t="shared" si="80"/>
        <v>0.2898</v>
      </c>
      <c r="U241" s="187">
        <f t="shared" si="81"/>
        <v>-0.18210000000000001</v>
      </c>
    </row>
    <row r="242" spans="1:21" customFormat="1" x14ac:dyDescent="0.35">
      <c r="A242" s="193">
        <v>44203</v>
      </c>
      <c r="B242">
        <v>-0.20035800000000001</v>
      </c>
      <c r="C242">
        <v>-12.14</v>
      </c>
      <c r="D242">
        <v>-9.5500000000000007</v>
      </c>
      <c r="E242">
        <v>-5.48</v>
      </c>
      <c r="F242">
        <v>-28.29</v>
      </c>
      <c r="G242">
        <v>78.849999999999994</v>
      </c>
      <c r="H242">
        <v>-21.33</v>
      </c>
      <c r="I242">
        <v>30</v>
      </c>
      <c r="J242">
        <v>-18.43</v>
      </c>
      <c r="K242" s="190">
        <f>INDEX(Bonds!$A$1:$I$1387,MATCH(Sov!A242,Bonds!$A$1:$A$1387,0),4)</f>
        <v>-0.249</v>
      </c>
      <c r="L242" s="110">
        <f t="shared" si="82"/>
        <v>44203</v>
      </c>
      <c r="M242" s="187">
        <f t="shared" si="83"/>
        <v>4.8641999999999991E-2</v>
      </c>
      <c r="N242" s="187">
        <f t="shared" si="74"/>
        <v>-0.12140000000000001</v>
      </c>
      <c r="O242" s="187">
        <f t="shared" si="75"/>
        <v>-9.5500000000000002E-2</v>
      </c>
      <c r="P242" s="187">
        <f t="shared" si="76"/>
        <v>-5.4800000000000001E-2</v>
      </c>
      <c r="Q242" s="187">
        <f t="shared" si="77"/>
        <v>-0.28289999999999998</v>
      </c>
      <c r="R242" s="187">
        <f t="shared" si="78"/>
        <v>0.78849999999999998</v>
      </c>
      <c r="S242" s="187">
        <f t="shared" si="79"/>
        <v>-0.21329999999999999</v>
      </c>
      <c r="T242" s="187">
        <f t="shared" si="80"/>
        <v>0.3</v>
      </c>
      <c r="U242" s="187">
        <f t="shared" si="81"/>
        <v>-0.18429999999999999</v>
      </c>
    </row>
    <row r="243" spans="1:21" customFormat="1" x14ac:dyDescent="0.35">
      <c r="A243" s="193">
        <v>44202</v>
      </c>
      <c r="B243">
        <v>-0.232737</v>
      </c>
      <c r="C243">
        <v>-9.4499999999999993</v>
      </c>
      <c r="D243">
        <v>-7.48</v>
      </c>
      <c r="E243">
        <v>-4.8600000000000003</v>
      </c>
      <c r="F243">
        <v>-27.95</v>
      </c>
      <c r="G243">
        <v>81.209999999999994</v>
      </c>
      <c r="H243">
        <v>-19.34</v>
      </c>
      <c r="I243">
        <v>31.78</v>
      </c>
      <c r="J243">
        <v>-17.989999999999998</v>
      </c>
      <c r="K243" s="190">
        <f>INDEX(Bonds!$A$1:$I$1387,MATCH(Sov!A243,Bonds!$A$1:$A$1387,0),4)</f>
        <v>-0.26</v>
      </c>
      <c r="L243" s="110">
        <f t="shared" si="82"/>
        <v>44202</v>
      </c>
      <c r="M243" s="187">
        <f t="shared" si="83"/>
        <v>2.7263000000000009E-2</v>
      </c>
      <c r="N243" s="187">
        <f t="shared" si="74"/>
        <v>-9.4499999999999987E-2</v>
      </c>
      <c r="O243" s="187">
        <f t="shared" si="75"/>
        <v>-7.4800000000000005E-2</v>
      </c>
      <c r="P243" s="187">
        <f t="shared" si="76"/>
        <v>-4.8600000000000004E-2</v>
      </c>
      <c r="Q243" s="187">
        <f t="shared" si="77"/>
        <v>-0.27949999999999997</v>
      </c>
      <c r="R243" s="187">
        <f t="shared" si="78"/>
        <v>0.81209999999999993</v>
      </c>
      <c r="S243" s="187">
        <f t="shared" si="79"/>
        <v>-0.19339999999999999</v>
      </c>
      <c r="T243" s="187">
        <f t="shared" si="80"/>
        <v>0.31780000000000003</v>
      </c>
      <c r="U243" s="187">
        <f t="shared" si="81"/>
        <v>-0.17989999999999998</v>
      </c>
    </row>
    <row r="244" spans="1:21" customFormat="1" x14ac:dyDescent="0.35">
      <c r="A244" s="193">
        <v>44201</v>
      </c>
      <c r="B244">
        <v>-0.19454199999999999</v>
      </c>
      <c r="C244">
        <v>-11.21</v>
      </c>
      <c r="D244">
        <v>-7.72</v>
      </c>
      <c r="E244">
        <v>-4.53</v>
      </c>
      <c r="F244">
        <v>-28.84</v>
      </c>
      <c r="G244">
        <v>82.67</v>
      </c>
      <c r="H244">
        <v>-20.52</v>
      </c>
      <c r="I244">
        <v>31.12</v>
      </c>
      <c r="J244">
        <v>-18.22</v>
      </c>
      <c r="K244" s="190">
        <f>INDEX(Bonds!$A$1:$I$1387,MATCH(Sov!A244,Bonds!$A$1:$A$1387,0),4)</f>
        <v>-0.27</v>
      </c>
      <c r="L244" s="110">
        <f t="shared" si="82"/>
        <v>44201</v>
      </c>
      <c r="M244" s="187">
        <f t="shared" si="83"/>
        <v>7.5458000000000025E-2</v>
      </c>
      <c r="N244" s="187">
        <f t="shared" si="74"/>
        <v>-0.11210000000000001</v>
      </c>
      <c r="O244" s="187">
        <f t="shared" si="75"/>
        <v>-7.7199999999999991E-2</v>
      </c>
      <c r="P244" s="187">
        <f t="shared" si="76"/>
        <v>-4.53E-2</v>
      </c>
      <c r="Q244" s="187">
        <f t="shared" si="77"/>
        <v>-0.28839999999999999</v>
      </c>
      <c r="R244" s="187">
        <f t="shared" si="78"/>
        <v>0.82669999999999999</v>
      </c>
      <c r="S244" s="187">
        <f t="shared" si="79"/>
        <v>-0.20519999999999999</v>
      </c>
      <c r="T244" s="187">
        <f t="shared" si="80"/>
        <v>0.31120000000000003</v>
      </c>
      <c r="U244" s="187">
        <f t="shared" si="81"/>
        <v>-0.1822</v>
      </c>
    </row>
    <row r="245" spans="1:21" customFormat="1" x14ac:dyDescent="0.35">
      <c r="A245" s="193">
        <v>44200</v>
      </c>
      <c r="B245">
        <v>-0.20153699999999999</v>
      </c>
      <c r="C245">
        <v>-12.16</v>
      </c>
      <c r="D245">
        <v>-8.7100000000000009</v>
      </c>
      <c r="E245">
        <v>-4.88</v>
      </c>
      <c r="F245">
        <v>-27.66</v>
      </c>
      <c r="G245">
        <v>83.49</v>
      </c>
      <c r="H245">
        <v>-19.5</v>
      </c>
      <c r="I245">
        <v>33.369999999999997</v>
      </c>
      <c r="J245">
        <v>-19.98</v>
      </c>
      <c r="K245" s="190">
        <f>INDEX(Bonds!$A$1:$I$1387,MATCH(Sov!A245,Bonds!$A$1:$A$1387,0),4)</f>
        <v>-0.3</v>
      </c>
      <c r="L245" s="110">
        <f t="shared" si="82"/>
        <v>44200</v>
      </c>
      <c r="M245" s="187">
        <f t="shared" si="83"/>
        <v>9.8462999999999995E-2</v>
      </c>
      <c r="N245" s="187">
        <f t="shared" si="74"/>
        <v>-0.1216</v>
      </c>
      <c r="O245" s="187">
        <f t="shared" si="75"/>
        <v>-8.7100000000000011E-2</v>
      </c>
      <c r="P245" s="187">
        <f t="shared" si="76"/>
        <v>-4.8799999999999996E-2</v>
      </c>
      <c r="Q245" s="187">
        <f t="shared" si="77"/>
        <v>-0.27660000000000001</v>
      </c>
      <c r="R245" s="187">
        <f t="shared" si="78"/>
        <v>0.83489999999999998</v>
      </c>
      <c r="S245" s="187">
        <f t="shared" si="79"/>
        <v>-0.19500000000000001</v>
      </c>
      <c r="T245" s="187">
        <f t="shared" si="80"/>
        <v>0.3337</v>
      </c>
      <c r="U245" s="187">
        <f t="shared" si="81"/>
        <v>-0.19980000000000001</v>
      </c>
    </row>
    <row r="246" spans="1:21" x14ac:dyDescent="0.35">
      <c r="A246" s="193">
        <v>44196</v>
      </c>
      <c r="B246">
        <v>-0.195493</v>
      </c>
      <c r="C246">
        <v>-12.69</v>
      </c>
      <c r="D246">
        <v>-9.5399999999999991</v>
      </c>
      <c r="E246">
        <v>-7.23</v>
      </c>
      <c r="F246">
        <v>-29.28</v>
      </c>
      <c r="G246">
        <v>79.41</v>
      </c>
      <c r="H246">
        <v>-19.39</v>
      </c>
      <c r="I246">
        <v>32.75</v>
      </c>
      <c r="J246">
        <v>-19.559999999999999</v>
      </c>
      <c r="K246" s="190">
        <f>INDEX(Bonds!$A$1:$I$1387,MATCH(Sov!A246,Bonds!$A$1:$A$1387,0),4)</f>
        <v>-0.27</v>
      </c>
      <c r="L246" s="110">
        <f t="shared" si="82"/>
        <v>44196</v>
      </c>
      <c r="M246" s="187">
        <f t="shared" si="83"/>
        <v>7.4507000000000018E-2</v>
      </c>
      <c r="N246" s="187">
        <f t="shared" si="74"/>
        <v>-0.12689999999999999</v>
      </c>
      <c r="O246" s="187">
        <f t="shared" si="75"/>
        <v>-9.5399999999999985E-2</v>
      </c>
      <c r="P246" s="187">
        <f t="shared" si="76"/>
        <v>-7.2300000000000003E-2</v>
      </c>
      <c r="Q246" s="187">
        <f t="shared" si="77"/>
        <v>-0.2928</v>
      </c>
      <c r="R246" s="187">
        <f t="shared" si="78"/>
        <v>0.79409999999999992</v>
      </c>
      <c r="S246" s="187">
        <f t="shared" si="79"/>
        <v>-0.19390000000000002</v>
      </c>
      <c r="T246" s="187">
        <f t="shared" si="80"/>
        <v>0.32750000000000001</v>
      </c>
      <c r="U246" s="187">
        <f t="shared" si="81"/>
        <v>-0.1956</v>
      </c>
    </row>
    <row r="247" spans="1:21" x14ac:dyDescent="0.35">
      <c r="A247" s="193">
        <v>44195</v>
      </c>
      <c r="B247">
        <v>-0.19169600000000001</v>
      </c>
      <c r="C247">
        <v>-13.06</v>
      </c>
      <c r="D247">
        <v>-8.91</v>
      </c>
      <c r="E247">
        <v>-6.99</v>
      </c>
      <c r="F247">
        <v>-28.95</v>
      </c>
      <c r="G247">
        <v>78.94</v>
      </c>
      <c r="H247">
        <v>-19.52</v>
      </c>
      <c r="I247">
        <v>33.81</v>
      </c>
      <c r="J247">
        <v>-19.73</v>
      </c>
      <c r="K247" s="190">
        <f>INDEX(Bonds!$A$1:$I$1387,MATCH(Sov!A247,Bonds!$A$1:$A$1387,0),4)</f>
        <v>-0.26829999999999998</v>
      </c>
      <c r="L247" s="110">
        <f t="shared" si="82"/>
        <v>44195</v>
      </c>
      <c r="M247" s="187">
        <f t="shared" si="83"/>
        <v>7.6603999999999978E-2</v>
      </c>
      <c r="N247" s="187">
        <f t="shared" si="74"/>
        <v>-0.13059999999999999</v>
      </c>
      <c r="O247" s="187">
        <f t="shared" si="75"/>
        <v>-8.9099999999999999E-2</v>
      </c>
      <c r="P247" s="187">
        <f t="shared" si="76"/>
        <v>-6.9900000000000004E-2</v>
      </c>
      <c r="Q247" s="187">
        <f t="shared" si="77"/>
        <v>-0.28949999999999998</v>
      </c>
      <c r="R247" s="187">
        <f t="shared" si="78"/>
        <v>0.78939999999999999</v>
      </c>
      <c r="S247" s="187">
        <f t="shared" si="79"/>
        <v>-0.19519999999999998</v>
      </c>
      <c r="T247" s="187">
        <f t="shared" si="80"/>
        <v>0.33810000000000001</v>
      </c>
      <c r="U247" s="187">
        <f t="shared" si="81"/>
        <v>-0.1973</v>
      </c>
    </row>
    <row r="248" spans="1:21" x14ac:dyDescent="0.35">
      <c r="A248" s="193">
        <v>44194</v>
      </c>
      <c r="B248">
        <v>-0.194407</v>
      </c>
      <c r="C248">
        <v>-12.14</v>
      </c>
      <c r="D248">
        <v>-10.28</v>
      </c>
      <c r="E248">
        <v>-7.57</v>
      </c>
      <c r="F248">
        <v>-29.75</v>
      </c>
      <c r="G248">
        <v>79.03</v>
      </c>
      <c r="H248">
        <v>-20.94</v>
      </c>
      <c r="I248">
        <v>32.19</v>
      </c>
      <c r="J248">
        <v>-20.38</v>
      </c>
      <c r="K248" s="190">
        <f>INDEX(Bonds!$A$1:$I$1387,MATCH(Sov!A248,Bonds!$A$1:$A$1387,0),4)</f>
        <v>-0.26669999999999999</v>
      </c>
      <c r="L248" s="110">
        <f t="shared" si="82"/>
        <v>44194</v>
      </c>
      <c r="M248" s="187">
        <f t="shared" si="83"/>
        <v>7.2292999999999996E-2</v>
      </c>
      <c r="N248" s="187">
        <f t="shared" si="74"/>
        <v>-0.12140000000000001</v>
      </c>
      <c r="O248" s="187">
        <f t="shared" si="75"/>
        <v>-0.10279999999999999</v>
      </c>
      <c r="P248" s="187">
        <f t="shared" si="76"/>
        <v>-7.5700000000000003E-2</v>
      </c>
      <c r="Q248" s="187">
        <f t="shared" si="77"/>
        <v>-0.29749999999999999</v>
      </c>
      <c r="R248" s="187">
        <f t="shared" si="78"/>
        <v>0.7903</v>
      </c>
      <c r="S248" s="187">
        <f t="shared" si="79"/>
        <v>-0.2094</v>
      </c>
      <c r="T248" s="187">
        <f t="shared" si="80"/>
        <v>0.32189999999999996</v>
      </c>
      <c r="U248" s="187">
        <f t="shared" si="81"/>
        <v>-0.20379999999999998</v>
      </c>
    </row>
    <row r="249" spans="1:21" x14ac:dyDescent="0.35">
      <c r="A249" s="193">
        <v>44189</v>
      </c>
      <c r="B249">
        <v>-0.18573500000000001</v>
      </c>
      <c r="C249">
        <v>-12.84</v>
      </c>
      <c r="D249">
        <v>-7.59</v>
      </c>
      <c r="E249">
        <v>-3.07</v>
      </c>
      <c r="F249">
        <v>-27.82</v>
      </c>
      <c r="G249">
        <v>82.29</v>
      </c>
      <c r="H249">
        <v>-19.13</v>
      </c>
      <c r="I249">
        <v>35.96</v>
      </c>
      <c r="J249">
        <v>-19.22</v>
      </c>
      <c r="K249" s="190">
        <f>INDEX(Bonds!$A$1:$I$1387,MATCH(Sov!A249,Bonds!$A$1:$A$1387,0),4)</f>
        <v>-0.25750000000000001</v>
      </c>
      <c r="L249" s="110">
        <f t="shared" si="82"/>
        <v>44189</v>
      </c>
      <c r="M249" s="187">
        <f t="shared" si="83"/>
        <v>7.1764999999999995E-2</v>
      </c>
      <c r="N249" s="187">
        <f t="shared" si="74"/>
        <v>-0.12839999999999999</v>
      </c>
      <c r="O249" s="187">
        <f t="shared" si="75"/>
        <v>-7.5899999999999995E-2</v>
      </c>
      <c r="P249" s="187">
        <f t="shared" si="76"/>
        <v>-3.0699999999999998E-2</v>
      </c>
      <c r="Q249" s="187">
        <f t="shared" si="77"/>
        <v>-0.2782</v>
      </c>
      <c r="R249" s="187">
        <f t="shared" si="78"/>
        <v>0.82290000000000008</v>
      </c>
      <c r="S249" s="187">
        <f t="shared" si="79"/>
        <v>-0.1913</v>
      </c>
      <c r="T249" s="187">
        <f t="shared" si="80"/>
        <v>0.35960000000000003</v>
      </c>
      <c r="U249" s="187">
        <f t="shared" si="81"/>
        <v>-0.19219999999999998</v>
      </c>
    </row>
    <row r="250" spans="1:21" x14ac:dyDescent="0.35">
      <c r="A250" s="193">
        <v>44188</v>
      </c>
      <c r="B250">
        <v>-0.16168299999999999</v>
      </c>
      <c r="C250">
        <v>-11.47</v>
      </c>
      <c r="D250">
        <v>-9.2100000000000009</v>
      </c>
      <c r="E250">
        <v>-6.15</v>
      </c>
      <c r="F250">
        <v>-28.76</v>
      </c>
      <c r="G250">
        <v>81.33</v>
      </c>
      <c r="H250">
        <v>-20.170000000000002</v>
      </c>
      <c r="I250">
        <v>34.57</v>
      </c>
      <c r="J250">
        <v>-18.71</v>
      </c>
      <c r="K250" s="190">
        <f>INDEX(Bonds!$A$1:$I$1387,MATCH(Sov!A250,Bonds!$A$1:$A$1387,0),4)</f>
        <v>-0.24340000000000001</v>
      </c>
      <c r="L250" s="110">
        <f t="shared" si="82"/>
        <v>44188</v>
      </c>
      <c r="M250" s="187">
        <f t="shared" si="83"/>
        <v>8.1717000000000012E-2</v>
      </c>
      <c r="N250" s="187">
        <f t="shared" si="74"/>
        <v>-0.11470000000000001</v>
      </c>
      <c r="O250" s="187">
        <f t="shared" si="75"/>
        <v>-9.2100000000000015E-2</v>
      </c>
      <c r="P250" s="187">
        <f t="shared" si="76"/>
        <v>-6.1500000000000006E-2</v>
      </c>
      <c r="Q250" s="187">
        <f t="shared" si="77"/>
        <v>-0.28760000000000002</v>
      </c>
      <c r="R250" s="187">
        <f t="shared" si="78"/>
        <v>0.81330000000000002</v>
      </c>
      <c r="S250" s="187">
        <f t="shared" si="79"/>
        <v>-0.20170000000000002</v>
      </c>
      <c r="T250" s="187">
        <f t="shared" si="80"/>
        <v>0.34570000000000001</v>
      </c>
      <c r="U250" s="187">
        <f t="shared" si="81"/>
        <v>-0.18710000000000002</v>
      </c>
    </row>
    <row r="251" spans="1:21" x14ac:dyDescent="0.35">
      <c r="A251" s="193">
        <v>44187</v>
      </c>
      <c r="B251">
        <v>-0.145596</v>
      </c>
      <c r="C251">
        <v>-13.54</v>
      </c>
      <c r="D251">
        <v>-10.39</v>
      </c>
      <c r="E251">
        <v>-7.3</v>
      </c>
      <c r="F251">
        <v>-30.48</v>
      </c>
      <c r="G251">
        <v>80.34</v>
      </c>
      <c r="H251">
        <v>-22.07</v>
      </c>
      <c r="I251">
        <v>33.21</v>
      </c>
      <c r="J251">
        <v>-19.62</v>
      </c>
      <c r="K251" s="190">
        <f>INDEX(Bonds!$A$1:$I$1387,MATCH(Sov!A251,Bonds!$A$1:$A$1387,0),4)</f>
        <v>-0.27</v>
      </c>
      <c r="L251" s="110">
        <f t="shared" si="82"/>
        <v>44187</v>
      </c>
      <c r="M251" s="187">
        <f t="shared" si="83"/>
        <v>0.12440400000000001</v>
      </c>
      <c r="N251" s="187">
        <f t="shared" si="74"/>
        <v>-0.13539999999999999</v>
      </c>
      <c r="O251" s="187">
        <f t="shared" si="75"/>
        <v>-0.10390000000000001</v>
      </c>
      <c r="P251" s="187">
        <f t="shared" si="76"/>
        <v>-7.2999999999999995E-2</v>
      </c>
      <c r="Q251" s="187">
        <f t="shared" si="77"/>
        <v>-0.30480000000000002</v>
      </c>
      <c r="R251" s="187">
        <f t="shared" si="78"/>
        <v>0.8034</v>
      </c>
      <c r="S251" s="187">
        <f t="shared" si="79"/>
        <v>-0.22070000000000001</v>
      </c>
      <c r="T251" s="187">
        <f t="shared" si="80"/>
        <v>0.33210000000000001</v>
      </c>
      <c r="U251" s="187">
        <f t="shared" si="81"/>
        <v>-0.19620000000000001</v>
      </c>
    </row>
    <row r="252" spans="1:21" x14ac:dyDescent="0.35">
      <c r="A252" s="193">
        <v>44186</v>
      </c>
      <c r="B252">
        <v>-0.19035099999999999</v>
      </c>
      <c r="C252">
        <v>-12.11</v>
      </c>
      <c r="D252">
        <v>-10.24</v>
      </c>
      <c r="E252">
        <v>-7.06</v>
      </c>
      <c r="F252">
        <v>-29.64</v>
      </c>
      <c r="G252">
        <v>81.06</v>
      </c>
      <c r="H252">
        <v>-21.38</v>
      </c>
      <c r="I252">
        <v>32.94</v>
      </c>
      <c r="J252">
        <v>-20.309999999999999</v>
      </c>
      <c r="K252" s="190">
        <f>INDEX(Bonds!$A$1:$I$1387,MATCH(Sov!A252,Bonds!$A$1:$A$1387,0),4)</f>
        <v>-0.26</v>
      </c>
      <c r="L252" s="110">
        <f t="shared" si="82"/>
        <v>44186</v>
      </c>
      <c r="M252" s="187">
        <f t="shared" si="83"/>
        <v>6.9649000000000016E-2</v>
      </c>
      <c r="N252" s="187">
        <f t="shared" si="74"/>
        <v>-0.1211</v>
      </c>
      <c r="O252" s="187">
        <f t="shared" si="75"/>
        <v>-0.1024</v>
      </c>
      <c r="P252" s="187">
        <f t="shared" si="76"/>
        <v>-7.0599999999999996E-2</v>
      </c>
      <c r="Q252" s="187">
        <f t="shared" si="77"/>
        <v>-0.2964</v>
      </c>
      <c r="R252" s="187">
        <f t="shared" si="78"/>
        <v>0.81059999999999999</v>
      </c>
      <c r="S252" s="187">
        <f t="shared" si="79"/>
        <v>-0.21379999999999999</v>
      </c>
      <c r="T252" s="187">
        <f t="shared" si="80"/>
        <v>0.32939999999999997</v>
      </c>
      <c r="U252" s="187">
        <f t="shared" si="81"/>
        <v>-0.20309999999999997</v>
      </c>
    </row>
    <row r="253" spans="1:21" x14ac:dyDescent="0.35">
      <c r="A253" s="193">
        <v>44183</v>
      </c>
      <c r="B253">
        <v>-0.18616199999999999</v>
      </c>
      <c r="C253">
        <v>-11.43</v>
      </c>
      <c r="D253">
        <v>-9.4700000000000006</v>
      </c>
      <c r="E253">
        <v>-6.29</v>
      </c>
      <c r="F253">
        <v>-27.46</v>
      </c>
      <c r="G253">
        <v>81.900000000000006</v>
      </c>
      <c r="H253">
        <v>-20.39</v>
      </c>
      <c r="I253">
        <v>32.08</v>
      </c>
      <c r="J253">
        <v>-19.25</v>
      </c>
      <c r="K253" s="190">
        <f>INDEX(Bonds!$A$1:$I$1387,MATCH(Sov!A253,Bonds!$A$1:$A$1387,0),4)</f>
        <v>-0.26</v>
      </c>
      <c r="L253" s="110">
        <f t="shared" si="82"/>
        <v>44183</v>
      </c>
      <c r="M253" s="187">
        <f t="shared" si="83"/>
        <v>7.3838000000000015E-2</v>
      </c>
      <c r="N253" s="187">
        <f t="shared" si="74"/>
        <v>-0.1143</v>
      </c>
      <c r="O253" s="187">
        <f t="shared" si="75"/>
        <v>-9.4700000000000006E-2</v>
      </c>
      <c r="P253" s="187">
        <f t="shared" si="76"/>
        <v>-6.2899999999999998E-2</v>
      </c>
      <c r="Q253" s="187">
        <f t="shared" si="77"/>
        <v>-0.27460000000000001</v>
      </c>
      <c r="R253" s="187">
        <f t="shared" si="78"/>
        <v>0.81900000000000006</v>
      </c>
      <c r="S253" s="187">
        <f t="shared" si="79"/>
        <v>-0.2039</v>
      </c>
      <c r="T253" s="187">
        <f t="shared" si="80"/>
        <v>0.32079999999999997</v>
      </c>
      <c r="U253" s="187">
        <f t="shared" si="81"/>
        <v>-0.1925</v>
      </c>
    </row>
    <row r="254" spans="1:21" x14ac:dyDescent="0.35">
      <c r="A254" s="193">
        <v>44182</v>
      </c>
      <c r="B254">
        <v>-0.19755400000000001</v>
      </c>
      <c r="C254">
        <v>-10.48</v>
      </c>
      <c r="D254">
        <v>-8.69</v>
      </c>
      <c r="E254">
        <v>-6.21</v>
      </c>
      <c r="F254">
        <v>-28.86</v>
      </c>
      <c r="G254">
        <v>78.650000000000006</v>
      </c>
      <c r="H254">
        <v>-19.71</v>
      </c>
      <c r="I254">
        <v>31.25</v>
      </c>
      <c r="J254">
        <v>-18.399999999999999</v>
      </c>
      <c r="K254" s="190">
        <f>INDEX(Bonds!$A$1:$I$1387,MATCH(Sov!A254,Bonds!$A$1:$A$1387,0),4)</f>
        <v>-0.27</v>
      </c>
      <c r="L254" s="110">
        <f t="shared" si="82"/>
        <v>44182</v>
      </c>
      <c r="M254" s="187">
        <f t="shared" si="83"/>
        <v>7.244600000000001E-2</v>
      </c>
      <c r="N254" s="187">
        <f t="shared" si="74"/>
        <v>-0.1048</v>
      </c>
      <c r="O254" s="187">
        <f t="shared" si="75"/>
        <v>-8.6899999999999991E-2</v>
      </c>
      <c r="P254" s="187">
        <f t="shared" si="76"/>
        <v>-6.2100000000000002E-2</v>
      </c>
      <c r="Q254" s="187">
        <f t="shared" si="77"/>
        <v>-0.28859999999999997</v>
      </c>
      <c r="R254" s="187">
        <f t="shared" si="78"/>
        <v>0.78650000000000009</v>
      </c>
      <c r="S254" s="187">
        <f t="shared" si="79"/>
        <v>-0.1971</v>
      </c>
      <c r="T254" s="187">
        <f t="shared" si="80"/>
        <v>0.3125</v>
      </c>
      <c r="U254" s="187">
        <f t="shared" si="81"/>
        <v>-0.184</v>
      </c>
    </row>
    <row r="255" spans="1:21" x14ac:dyDescent="0.35">
      <c r="A255" s="193">
        <v>44181</v>
      </c>
      <c r="B255">
        <v>-0.216363</v>
      </c>
      <c r="C255">
        <v>-11.22</v>
      </c>
      <c r="D255">
        <v>-8.64</v>
      </c>
      <c r="E255">
        <v>-5.91</v>
      </c>
      <c r="F255">
        <v>-28.46</v>
      </c>
      <c r="G255">
        <v>77.86</v>
      </c>
      <c r="H255">
        <v>-20.21</v>
      </c>
      <c r="I255">
        <v>29.87</v>
      </c>
      <c r="J255">
        <v>-17.64</v>
      </c>
      <c r="K255" s="190">
        <f>INDEX(Bonds!$A$1:$I$1387,MATCH(Sov!A255,Bonds!$A$1:$A$1387,0),4)</f>
        <v>-0.26</v>
      </c>
      <c r="L255" s="110">
        <f t="shared" si="82"/>
        <v>44181</v>
      </c>
      <c r="M255" s="187">
        <f t="shared" si="83"/>
        <v>4.3637000000000009E-2</v>
      </c>
      <c r="N255" s="187">
        <f t="shared" si="74"/>
        <v>-0.11220000000000001</v>
      </c>
      <c r="O255" s="187">
        <f t="shared" si="75"/>
        <v>-8.6400000000000005E-2</v>
      </c>
      <c r="P255" s="187">
        <f t="shared" si="76"/>
        <v>-5.91E-2</v>
      </c>
      <c r="Q255" s="187">
        <f t="shared" si="77"/>
        <v>-0.28460000000000002</v>
      </c>
      <c r="R255" s="187">
        <f t="shared" si="78"/>
        <v>0.77859999999999996</v>
      </c>
      <c r="S255" s="187">
        <f t="shared" si="79"/>
        <v>-0.2021</v>
      </c>
      <c r="T255" s="187">
        <f t="shared" si="80"/>
        <v>0.29870000000000002</v>
      </c>
      <c r="U255" s="187">
        <f t="shared" si="81"/>
        <v>-0.1764</v>
      </c>
    </row>
    <row r="256" spans="1:21" x14ac:dyDescent="0.35">
      <c r="A256" s="193">
        <v>44180</v>
      </c>
      <c r="B256">
        <v>-0.20910500000000001</v>
      </c>
      <c r="C256">
        <v>-11</v>
      </c>
      <c r="D256">
        <v>-9.61</v>
      </c>
      <c r="E256">
        <v>-7.28</v>
      </c>
      <c r="F256">
        <v>-29.48</v>
      </c>
      <c r="G256">
        <v>78.19</v>
      </c>
      <c r="H256">
        <v>-20.92</v>
      </c>
      <c r="I256">
        <v>28.83</v>
      </c>
      <c r="J256">
        <v>-18.079999999999998</v>
      </c>
      <c r="K256" s="190">
        <f>INDEX(Bonds!$A$1:$I$1387,MATCH(Sov!A256,Bonds!$A$1:$A$1387,0),4)</f>
        <v>-0.28999999999999998</v>
      </c>
      <c r="L256" s="110">
        <f t="shared" si="82"/>
        <v>44180</v>
      </c>
      <c r="M256" s="187">
        <f t="shared" si="83"/>
        <v>8.0894999999999967E-2</v>
      </c>
      <c r="N256" s="187">
        <f t="shared" si="74"/>
        <v>-0.11</v>
      </c>
      <c r="O256" s="187">
        <f t="shared" si="75"/>
        <v>-9.6099999999999991E-2</v>
      </c>
      <c r="P256" s="187">
        <f t="shared" si="76"/>
        <v>-7.2800000000000004E-2</v>
      </c>
      <c r="Q256" s="187">
        <f t="shared" si="77"/>
        <v>-0.29480000000000001</v>
      </c>
      <c r="R256" s="187">
        <f t="shared" si="78"/>
        <v>0.78189999999999993</v>
      </c>
      <c r="S256" s="187">
        <f t="shared" si="79"/>
        <v>-0.20920000000000002</v>
      </c>
      <c r="T256" s="187">
        <f t="shared" si="80"/>
        <v>0.2883</v>
      </c>
      <c r="U256" s="187">
        <f t="shared" si="81"/>
        <v>-0.18079999999999999</v>
      </c>
    </row>
    <row r="257" spans="1:21" x14ac:dyDescent="0.35">
      <c r="A257" s="193">
        <v>44179</v>
      </c>
      <c r="B257">
        <v>-0.26367000000000002</v>
      </c>
      <c r="C257">
        <v>-12.99</v>
      </c>
      <c r="D257">
        <v>-9.82</v>
      </c>
      <c r="E257">
        <v>-6.77</v>
      </c>
      <c r="F257">
        <v>-29.38</v>
      </c>
      <c r="G257">
        <v>82.72</v>
      </c>
      <c r="H257">
        <v>-21.4</v>
      </c>
      <c r="I257">
        <v>31.23</v>
      </c>
      <c r="J257">
        <v>-18.36</v>
      </c>
      <c r="K257" s="190">
        <f>INDEX(Bonds!$A$1:$I$1387,MATCH(Sov!A257,Bonds!$A$1:$A$1387,0),4)</f>
        <v>-0.28999999999999998</v>
      </c>
      <c r="L257" s="110">
        <f t="shared" si="82"/>
        <v>44179</v>
      </c>
      <c r="M257" s="187">
        <f t="shared" si="83"/>
        <v>2.6329999999999965E-2</v>
      </c>
      <c r="N257" s="187">
        <f t="shared" si="74"/>
        <v>-0.12990000000000002</v>
      </c>
      <c r="O257" s="187">
        <f t="shared" si="75"/>
        <v>-9.820000000000001E-2</v>
      </c>
      <c r="P257" s="187">
        <f t="shared" si="76"/>
        <v>-6.7699999999999996E-2</v>
      </c>
      <c r="Q257" s="187">
        <f t="shared" si="77"/>
        <v>-0.29380000000000001</v>
      </c>
      <c r="R257" s="187">
        <f t="shared" si="78"/>
        <v>0.82719999999999994</v>
      </c>
      <c r="S257" s="187">
        <f t="shared" si="79"/>
        <v>-0.214</v>
      </c>
      <c r="T257" s="187">
        <f t="shared" si="80"/>
        <v>0.31230000000000002</v>
      </c>
      <c r="U257" s="187">
        <f t="shared" si="81"/>
        <v>-0.18359999999999999</v>
      </c>
    </row>
    <row r="258" spans="1:21" x14ac:dyDescent="0.35">
      <c r="A258" s="193">
        <v>44176</v>
      </c>
      <c r="B258">
        <v>-0.23605899999999999</v>
      </c>
      <c r="C258">
        <v>-13.15</v>
      </c>
      <c r="D258">
        <v>-10.220000000000001</v>
      </c>
      <c r="E258">
        <v>-6.9</v>
      </c>
      <c r="F258">
        <v>-30.08</v>
      </c>
      <c r="G258">
        <v>83.49</v>
      </c>
      <c r="H258">
        <v>-22.06</v>
      </c>
      <c r="I258">
        <v>32.08</v>
      </c>
      <c r="J258">
        <v>-18.760000000000002</v>
      </c>
      <c r="K258" s="190">
        <f>INDEX(Bonds!$A$1:$I$1387,MATCH(Sov!A258,Bonds!$A$1:$A$1387,0),4)</f>
        <v>-0.3</v>
      </c>
      <c r="L258" s="110">
        <f t="shared" si="82"/>
        <v>44176</v>
      </c>
      <c r="M258" s="187">
        <f t="shared" si="83"/>
        <v>6.3940999999999998E-2</v>
      </c>
      <c r="N258" s="187">
        <f t="shared" si="74"/>
        <v>-0.13150000000000001</v>
      </c>
      <c r="O258" s="187">
        <f t="shared" si="75"/>
        <v>-0.10220000000000001</v>
      </c>
      <c r="P258" s="187">
        <f t="shared" si="76"/>
        <v>-6.9000000000000006E-2</v>
      </c>
      <c r="Q258" s="187">
        <f t="shared" si="77"/>
        <v>-0.30079999999999996</v>
      </c>
      <c r="R258" s="187">
        <f t="shared" si="78"/>
        <v>0.83489999999999998</v>
      </c>
      <c r="S258" s="187">
        <f t="shared" si="79"/>
        <v>-0.22059999999999999</v>
      </c>
      <c r="T258" s="187">
        <f t="shared" si="80"/>
        <v>0.32079999999999997</v>
      </c>
      <c r="U258" s="187">
        <f t="shared" si="81"/>
        <v>-0.18760000000000002</v>
      </c>
    </row>
    <row r="259" spans="1:21" x14ac:dyDescent="0.35">
      <c r="A259" s="193">
        <v>44175</v>
      </c>
      <c r="B259">
        <v>-0.26395800000000003</v>
      </c>
      <c r="C259">
        <v>-12.09</v>
      </c>
      <c r="D259">
        <v>-9.58</v>
      </c>
      <c r="E259">
        <v>-6.87</v>
      </c>
      <c r="F259">
        <v>-30.14</v>
      </c>
      <c r="G259">
        <v>81.239999999999995</v>
      </c>
      <c r="H259">
        <v>-21.31</v>
      </c>
      <c r="I259">
        <v>31.65</v>
      </c>
      <c r="J259">
        <v>-18.27</v>
      </c>
      <c r="K259" s="190">
        <f>INDEX(Bonds!$A$1:$I$1387,MATCH(Sov!A259,Bonds!$A$1:$A$1387,0),4)</f>
        <v>-0.28999999999999998</v>
      </c>
      <c r="L259" s="110">
        <f t="shared" si="82"/>
        <v>44175</v>
      </c>
      <c r="M259" s="187">
        <f t="shared" si="83"/>
        <v>2.6041999999999954E-2</v>
      </c>
      <c r="N259" s="187">
        <f t="shared" si="74"/>
        <v>-0.12089999999999999</v>
      </c>
      <c r="O259" s="187">
        <f t="shared" si="75"/>
        <v>-9.5799999999999996E-2</v>
      </c>
      <c r="P259" s="187">
        <f t="shared" si="76"/>
        <v>-6.8699999999999997E-2</v>
      </c>
      <c r="Q259" s="187">
        <f t="shared" si="77"/>
        <v>-0.3014</v>
      </c>
      <c r="R259" s="187">
        <f t="shared" si="78"/>
        <v>0.8123999999999999</v>
      </c>
      <c r="S259" s="187">
        <f t="shared" si="79"/>
        <v>-0.21309999999999998</v>
      </c>
      <c r="T259" s="187">
        <f t="shared" si="80"/>
        <v>0.3165</v>
      </c>
      <c r="U259" s="187">
        <f t="shared" si="81"/>
        <v>-0.1827</v>
      </c>
    </row>
    <row r="260" spans="1:21" x14ac:dyDescent="0.35">
      <c r="A260" s="193">
        <v>44174</v>
      </c>
      <c r="B260">
        <v>-0.231738</v>
      </c>
      <c r="C260">
        <v>-13.71</v>
      </c>
      <c r="D260">
        <v>-10.26</v>
      </c>
      <c r="E260">
        <v>-8.01</v>
      </c>
      <c r="F260">
        <v>-31.17</v>
      </c>
      <c r="G260">
        <v>82.32</v>
      </c>
      <c r="H260">
        <v>-22.51</v>
      </c>
      <c r="I260">
        <v>30.6</v>
      </c>
      <c r="J260">
        <v>-17.78</v>
      </c>
      <c r="K260" s="190">
        <f>INDEX(Bonds!$A$1:$I$1387,MATCH(Sov!A260,Bonds!$A$1:$A$1387,0),4)</f>
        <v>-0.28000000000000003</v>
      </c>
      <c r="L260" s="110">
        <f t="shared" si="82"/>
        <v>44174</v>
      </c>
      <c r="M260" s="187">
        <f t="shared" si="83"/>
        <v>4.8262000000000027E-2</v>
      </c>
      <c r="N260" s="187">
        <f t="shared" si="74"/>
        <v>-0.1371</v>
      </c>
      <c r="O260" s="187">
        <f t="shared" si="75"/>
        <v>-0.1026</v>
      </c>
      <c r="P260" s="187">
        <f t="shared" si="76"/>
        <v>-8.0100000000000005E-2</v>
      </c>
      <c r="Q260" s="187">
        <f t="shared" si="77"/>
        <v>-0.31170000000000003</v>
      </c>
      <c r="R260" s="187">
        <f t="shared" si="78"/>
        <v>0.82319999999999993</v>
      </c>
      <c r="S260" s="187">
        <f t="shared" si="79"/>
        <v>-0.22510000000000002</v>
      </c>
      <c r="T260" s="187">
        <f t="shared" si="80"/>
        <v>0.30599999999999999</v>
      </c>
      <c r="U260" s="187">
        <f t="shared" si="81"/>
        <v>-0.17780000000000001</v>
      </c>
    </row>
    <row r="261" spans="1:21" x14ac:dyDescent="0.35">
      <c r="A261" s="193">
        <v>44173</v>
      </c>
      <c r="B261">
        <v>-0.233816</v>
      </c>
      <c r="C261">
        <v>-13.72</v>
      </c>
      <c r="D261">
        <v>-10.53</v>
      </c>
      <c r="E261">
        <v>-8.4</v>
      </c>
      <c r="F261">
        <v>-31.52</v>
      </c>
      <c r="G261">
        <v>83.87</v>
      </c>
      <c r="H261">
        <v>-22.9</v>
      </c>
      <c r="I261">
        <v>31.59</v>
      </c>
      <c r="J261">
        <v>-17.68</v>
      </c>
      <c r="K261" s="190">
        <f>INDEX(Bonds!$A$1:$I$1387,MATCH(Sov!A261,Bonds!$A$1:$A$1387,0),4)</f>
        <v>-0.28179999999999999</v>
      </c>
      <c r="L261" s="110">
        <f t="shared" si="82"/>
        <v>44173</v>
      </c>
      <c r="M261" s="187">
        <f t="shared" si="83"/>
        <v>4.7983999999999999E-2</v>
      </c>
      <c r="N261" s="187">
        <f t="shared" si="74"/>
        <v>-0.13720000000000002</v>
      </c>
      <c r="O261" s="187">
        <f t="shared" si="75"/>
        <v>-0.10529999999999999</v>
      </c>
      <c r="P261" s="187">
        <f t="shared" si="76"/>
        <v>-8.4000000000000005E-2</v>
      </c>
      <c r="Q261" s="187">
        <f t="shared" si="77"/>
        <v>-0.31519999999999998</v>
      </c>
      <c r="R261" s="187">
        <f t="shared" si="78"/>
        <v>0.8387</v>
      </c>
      <c r="S261" s="187">
        <f t="shared" si="79"/>
        <v>-0.22899999999999998</v>
      </c>
      <c r="T261" s="187">
        <f t="shared" si="80"/>
        <v>0.31590000000000001</v>
      </c>
      <c r="U261" s="187">
        <f t="shared" si="81"/>
        <v>-0.17679999999999998</v>
      </c>
    </row>
    <row r="262" spans="1:21" x14ac:dyDescent="0.35">
      <c r="A262" s="193">
        <v>44172</v>
      </c>
      <c r="B262">
        <v>-0.23772599999999999</v>
      </c>
      <c r="C262">
        <v>-13.08</v>
      </c>
      <c r="D262">
        <v>-9.4700000000000006</v>
      </c>
      <c r="E262">
        <v>-6.19</v>
      </c>
      <c r="F262">
        <v>-30.71</v>
      </c>
      <c r="G262">
        <v>84.59</v>
      </c>
      <c r="H262">
        <v>-20.95</v>
      </c>
      <c r="I262">
        <v>33.68</v>
      </c>
      <c r="J262">
        <v>-17.86</v>
      </c>
      <c r="K262" s="190">
        <f>INDEX(Bonds!$A$1:$I$1387,MATCH(Sov!A262,Bonds!$A$1:$A$1387,0),4)</f>
        <v>-0.26519999999999999</v>
      </c>
      <c r="L262" s="110">
        <f t="shared" si="82"/>
        <v>44172</v>
      </c>
      <c r="M262" s="187">
        <f t="shared" si="83"/>
        <v>2.7473999999999998E-2</v>
      </c>
      <c r="N262" s="187">
        <f t="shared" si="74"/>
        <v>-0.1308</v>
      </c>
      <c r="O262" s="187">
        <f t="shared" si="75"/>
        <v>-9.4700000000000006E-2</v>
      </c>
      <c r="P262" s="187">
        <f t="shared" si="76"/>
        <v>-6.1900000000000004E-2</v>
      </c>
      <c r="Q262" s="187">
        <f t="shared" si="77"/>
        <v>-0.30709999999999998</v>
      </c>
      <c r="R262" s="187">
        <f t="shared" si="78"/>
        <v>0.84589999999999999</v>
      </c>
      <c r="S262" s="187">
        <f t="shared" si="79"/>
        <v>-0.20949999999999999</v>
      </c>
      <c r="T262" s="187">
        <f t="shared" si="80"/>
        <v>0.33679999999999999</v>
      </c>
      <c r="U262" s="187">
        <f t="shared" si="81"/>
        <v>-0.17859999999999998</v>
      </c>
    </row>
    <row r="263" spans="1:21" x14ac:dyDescent="0.35">
      <c r="A263" s="193">
        <v>44169</v>
      </c>
      <c r="B263">
        <v>-0.19850400000000001</v>
      </c>
      <c r="C263">
        <v>-11.7</v>
      </c>
      <c r="D263">
        <v>-9.4</v>
      </c>
      <c r="E263">
        <v>-7.17</v>
      </c>
      <c r="F263">
        <v>-29.04</v>
      </c>
      <c r="G263">
        <v>84.4</v>
      </c>
      <c r="H263">
        <v>-21.07</v>
      </c>
      <c r="I263">
        <v>32.5</v>
      </c>
      <c r="J263">
        <v>-16.62</v>
      </c>
      <c r="K263" s="190">
        <f>INDEX(Bonds!$A$1:$I$1387,MATCH(Sov!A263,Bonds!$A$1:$A$1387,0),4)</f>
        <v>-0.2404</v>
      </c>
      <c r="L263" s="110">
        <f t="shared" si="82"/>
        <v>44169</v>
      </c>
      <c r="M263" s="187">
        <f t="shared" si="83"/>
        <v>4.1895999999999989E-2</v>
      </c>
      <c r="N263" s="187">
        <f t="shared" si="74"/>
        <v>-0.11699999999999999</v>
      </c>
      <c r="O263" s="187">
        <f t="shared" si="75"/>
        <v>-9.4E-2</v>
      </c>
      <c r="P263" s="187">
        <f t="shared" si="76"/>
        <v>-7.17E-2</v>
      </c>
      <c r="Q263" s="187">
        <f t="shared" si="77"/>
        <v>-0.29039999999999999</v>
      </c>
      <c r="R263" s="187">
        <f t="shared" si="78"/>
        <v>0.84400000000000008</v>
      </c>
      <c r="S263" s="187">
        <f t="shared" si="79"/>
        <v>-0.2107</v>
      </c>
      <c r="T263" s="187">
        <f t="shared" si="80"/>
        <v>0.32500000000000001</v>
      </c>
      <c r="U263" s="187">
        <f t="shared" si="81"/>
        <v>-0.16620000000000001</v>
      </c>
    </row>
    <row r="264" spans="1:21" x14ac:dyDescent="0.35">
      <c r="A264" s="193">
        <v>44168</v>
      </c>
      <c r="B264">
        <v>-0.17649300000000001</v>
      </c>
      <c r="C264">
        <v>-11.84</v>
      </c>
      <c r="D264">
        <v>-9.68</v>
      </c>
      <c r="E264">
        <v>-7.18</v>
      </c>
      <c r="F264">
        <v>-29.31</v>
      </c>
      <c r="G264">
        <v>80.69</v>
      </c>
      <c r="H264">
        <v>-20.73</v>
      </c>
      <c r="I264">
        <v>32.130000000000003</v>
      </c>
      <c r="J264">
        <v>-15.94</v>
      </c>
      <c r="K264" s="190">
        <f>INDEX(Bonds!$A$1:$I$1387,MATCH(Sov!A264,Bonds!$A$1:$A$1387,0),4)</f>
        <v>-0.24560000000000001</v>
      </c>
      <c r="L264" s="110">
        <f t="shared" si="82"/>
        <v>44168</v>
      </c>
      <c r="M264" s="187">
        <f t="shared" si="83"/>
        <v>6.9107000000000002E-2</v>
      </c>
      <c r="N264" s="187">
        <f t="shared" si="74"/>
        <v>-0.11840000000000001</v>
      </c>
      <c r="O264" s="187">
        <f t="shared" si="75"/>
        <v>-9.6799999999999997E-2</v>
      </c>
      <c r="P264" s="187">
        <f t="shared" si="76"/>
        <v>-7.1800000000000003E-2</v>
      </c>
      <c r="Q264" s="187">
        <f t="shared" si="77"/>
        <v>-0.29309999999999997</v>
      </c>
      <c r="R264" s="187">
        <f t="shared" si="78"/>
        <v>0.80689999999999995</v>
      </c>
      <c r="S264" s="187">
        <f t="shared" si="79"/>
        <v>-0.20730000000000001</v>
      </c>
      <c r="T264" s="187">
        <f t="shared" si="80"/>
        <v>0.32130000000000003</v>
      </c>
      <c r="U264" s="187">
        <f t="shared" si="81"/>
        <v>-0.15939999999999999</v>
      </c>
    </row>
    <row r="265" spans="1:21" x14ac:dyDescent="0.35">
      <c r="A265" s="193">
        <v>44167</v>
      </c>
      <c r="B265">
        <v>-0.17241899999999999</v>
      </c>
      <c r="C265">
        <v>-9.52</v>
      </c>
      <c r="D265">
        <v>-7.83</v>
      </c>
      <c r="E265">
        <v>-5.38</v>
      </c>
      <c r="F265">
        <v>-27.72</v>
      </c>
      <c r="G265">
        <v>83.04</v>
      </c>
      <c r="H265">
        <v>-18.47</v>
      </c>
      <c r="I265">
        <v>34.01</v>
      </c>
      <c r="J265">
        <v>-16.559999999999999</v>
      </c>
      <c r="K265" s="190">
        <f>INDEX(Bonds!$A$1:$I$1387,MATCH(Sov!A265,Bonds!$A$1:$A$1387,0),4)</f>
        <v>-0.23</v>
      </c>
      <c r="L265" s="110">
        <f t="shared" si="82"/>
        <v>44167</v>
      </c>
      <c r="M265" s="187">
        <f t="shared" si="83"/>
        <v>5.7581000000000021E-2</v>
      </c>
      <c r="N265" s="187">
        <f t="shared" si="74"/>
        <v>-9.5199999999999993E-2</v>
      </c>
      <c r="O265" s="187">
        <f t="shared" si="75"/>
        <v>-7.8299999999999995E-2</v>
      </c>
      <c r="P265" s="187">
        <f t="shared" si="76"/>
        <v>-5.3800000000000001E-2</v>
      </c>
      <c r="Q265" s="187">
        <f t="shared" si="77"/>
        <v>-0.2772</v>
      </c>
      <c r="R265" s="187">
        <f t="shared" si="78"/>
        <v>0.83040000000000003</v>
      </c>
      <c r="S265" s="187">
        <f t="shared" si="79"/>
        <v>-0.18469999999999998</v>
      </c>
      <c r="T265" s="187">
        <f t="shared" si="80"/>
        <v>0.34009999999999996</v>
      </c>
      <c r="U265" s="187">
        <f t="shared" si="81"/>
        <v>-0.1656</v>
      </c>
    </row>
    <row r="266" spans="1:21" x14ac:dyDescent="0.35">
      <c r="A266" s="193">
        <v>44166</v>
      </c>
      <c r="B266">
        <v>-0.13326099999999999</v>
      </c>
      <c r="C266">
        <v>-9.49</v>
      </c>
      <c r="D266">
        <v>-6.51</v>
      </c>
      <c r="E266">
        <v>-3.45</v>
      </c>
      <c r="F266">
        <v>-27.55</v>
      </c>
      <c r="G266">
        <v>87.27</v>
      </c>
      <c r="H266">
        <v>-17.850000000000001</v>
      </c>
      <c r="I266">
        <v>37.26</v>
      </c>
      <c r="J266">
        <v>-16.55</v>
      </c>
      <c r="K266" s="190">
        <f>INDEX(Bonds!$A$1:$I$1387,MATCH(Sov!A266,Bonds!$A$1:$A$1387,0),4)</f>
        <v>-0.23</v>
      </c>
      <c r="L266" s="110">
        <f t="shared" si="82"/>
        <v>44166</v>
      </c>
      <c r="M266" s="187">
        <f t="shared" si="83"/>
        <v>9.6739000000000019E-2</v>
      </c>
      <c r="N266" s="187">
        <f t="shared" si="74"/>
        <v>-9.4899999999999998E-2</v>
      </c>
      <c r="O266" s="187">
        <f t="shared" si="75"/>
        <v>-6.5099999999999991E-2</v>
      </c>
      <c r="P266" s="187">
        <f t="shared" si="76"/>
        <v>-3.4500000000000003E-2</v>
      </c>
      <c r="Q266" s="187">
        <f t="shared" si="77"/>
        <v>-0.27550000000000002</v>
      </c>
      <c r="R266" s="187">
        <f t="shared" si="78"/>
        <v>0.87269999999999992</v>
      </c>
      <c r="S266" s="187">
        <f t="shared" si="79"/>
        <v>-0.17850000000000002</v>
      </c>
      <c r="T266" s="187">
        <f t="shared" si="80"/>
        <v>0.37259999999999999</v>
      </c>
      <c r="U266" s="187">
        <f t="shared" si="81"/>
        <v>-0.16550000000000001</v>
      </c>
    </row>
    <row r="267" spans="1:21" x14ac:dyDescent="0.35">
      <c r="A267" s="193">
        <v>44165</v>
      </c>
      <c r="B267">
        <v>-0.14771200000000001</v>
      </c>
      <c r="C267">
        <v>-12.18</v>
      </c>
      <c r="D267">
        <v>-9.1999999999999993</v>
      </c>
      <c r="E267">
        <v>-5.12</v>
      </c>
      <c r="F267">
        <v>-29.87</v>
      </c>
      <c r="G267">
        <v>85.9</v>
      </c>
      <c r="H267">
        <v>-20.82</v>
      </c>
      <c r="I267">
        <v>34.31</v>
      </c>
      <c r="J267">
        <v>-16.77</v>
      </c>
      <c r="K267" s="190">
        <f>INDEX(Bonds!$A$1:$I$1387,MATCH(Sov!A267,Bonds!$A$1:$A$1387,0),4)</f>
        <v>-0.26</v>
      </c>
      <c r="L267" s="110">
        <f t="shared" si="82"/>
        <v>44165</v>
      </c>
      <c r="M267" s="187">
        <f t="shared" si="83"/>
        <v>0.112288</v>
      </c>
      <c r="N267" s="187">
        <f t="shared" si="74"/>
        <v>-0.12179999999999999</v>
      </c>
      <c r="O267" s="187">
        <f t="shared" si="75"/>
        <v>-9.1999999999999998E-2</v>
      </c>
      <c r="P267" s="187">
        <f t="shared" si="76"/>
        <v>-5.1200000000000002E-2</v>
      </c>
      <c r="Q267" s="187">
        <f t="shared" si="77"/>
        <v>-0.29870000000000002</v>
      </c>
      <c r="R267" s="187">
        <f t="shared" si="78"/>
        <v>0.8590000000000001</v>
      </c>
      <c r="S267" s="187">
        <f t="shared" si="79"/>
        <v>-0.2082</v>
      </c>
      <c r="T267" s="187">
        <f t="shared" si="80"/>
        <v>0.34310000000000002</v>
      </c>
      <c r="U267" s="187">
        <f t="shared" si="81"/>
        <v>-0.16769999999999999</v>
      </c>
    </row>
    <row r="268" spans="1:21" x14ac:dyDescent="0.35">
      <c r="A268" s="193">
        <v>44162</v>
      </c>
      <c r="B268">
        <v>-0.193246</v>
      </c>
      <c r="C268">
        <v>-13.34</v>
      </c>
      <c r="D268">
        <v>-10.99</v>
      </c>
      <c r="E268">
        <v>-8.2200000000000006</v>
      </c>
      <c r="F268">
        <v>-31.36</v>
      </c>
      <c r="G268">
        <v>82.1</v>
      </c>
      <c r="H268">
        <v>-22.36</v>
      </c>
      <c r="I268">
        <v>32.57</v>
      </c>
      <c r="J268">
        <v>-17.260000000000002</v>
      </c>
      <c r="K268" s="190">
        <f>INDEX(Bonds!$A$1:$I$1387,MATCH(Sov!A268,Bonds!$A$1:$A$1387,0),4)</f>
        <v>-0.26</v>
      </c>
      <c r="L268" s="110">
        <f t="shared" si="82"/>
        <v>44162</v>
      </c>
      <c r="M268" s="187">
        <f t="shared" si="83"/>
        <v>6.6754000000000008E-2</v>
      </c>
      <c r="N268" s="187">
        <f t="shared" ref="N268:N331" si="84">C268/100</f>
        <v>-0.13339999999999999</v>
      </c>
      <c r="O268" s="187">
        <f t="shared" ref="O268:O331" si="85">D268/100</f>
        <v>-0.1099</v>
      </c>
      <c r="P268" s="187">
        <f t="shared" ref="P268:P331" si="86">E268/100</f>
        <v>-8.2200000000000009E-2</v>
      </c>
      <c r="Q268" s="187">
        <f t="shared" ref="Q268:Q331" si="87">F268/100</f>
        <v>-0.31359999999999999</v>
      </c>
      <c r="R268" s="187">
        <f t="shared" ref="R268:R331" si="88">G268/100</f>
        <v>0.82099999999999995</v>
      </c>
      <c r="S268" s="187">
        <f t="shared" ref="S268:S331" si="89">H268/100</f>
        <v>-0.22359999999999999</v>
      </c>
      <c r="T268" s="187">
        <f t="shared" ref="T268:T331" si="90">I268/100</f>
        <v>0.32569999999999999</v>
      </c>
      <c r="U268" s="187">
        <f t="shared" ref="U268:U331" si="91">J268/100</f>
        <v>-0.1726</v>
      </c>
    </row>
    <row r="269" spans="1:21" x14ac:dyDescent="0.35">
      <c r="A269" s="193">
        <v>44161</v>
      </c>
      <c r="B269">
        <v>-0.19752900000000001</v>
      </c>
      <c r="C269">
        <v>-13.61</v>
      </c>
      <c r="D269">
        <v>-11.44</v>
      </c>
      <c r="E269">
        <v>-9</v>
      </c>
      <c r="F269">
        <v>-31.21</v>
      </c>
      <c r="G269">
        <v>82.78</v>
      </c>
      <c r="H269">
        <v>-22.38</v>
      </c>
      <c r="I269">
        <v>31.71</v>
      </c>
      <c r="J269">
        <v>-17.690000000000001</v>
      </c>
      <c r="K269" s="190">
        <f>INDEX(Bonds!$A$1:$I$1387,MATCH(Sov!A269,Bonds!$A$1:$A$1387,0),4)</f>
        <v>-0.2671</v>
      </c>
      <c r="L269" s="110">
        <f t="shared" si="82"/>
        <v>44161</v>
      </c>
      <c r="M269" s="187">
        <f t="shared" si="83"/>
        <v>6.9570999999999994E-2</v>
      </c>
      <c r="N269" s="187">
        <f t="shared" si="84"/>
        <v>-0.1361</v>
      </c>
      <c r="O269" s="187">
        <f t="shared" si="85"/>
        <v>-0.1144</v>
      </c>
      <c r="P269" s="187">
        <f t="shared" si="86"/>
        <v>-0.09</v>
      </c>
      <c r="Q269" s="187">
        <f t="shared" si="87"/>
        <v>-0.31209999999999999</v>
      </c>
      <c r="R269" s="187">
        <f t="shared" si="88"/>
        <v>0.82779999999999998</v>
      </c>
      <c r="S269" s="187">
        <f t="shared" si="89"/>
        <v>-0.2238</v>
      </c>
      <c r="T269" s="187">
        <f t="shared" si="90"/>
        <v>0.31709999999999999</v>
      </c>
      <c r="U269" s="187">
        <f t="shared" si="91"/>
        <v>-0.1769</v>
      </c>
    </row>
    <row r="270" spans="1:21" x14ac:dyDescent="0.35">
      <c r="A270" s="193">
        <v>44160</v>
      </c>
      <c r="B270">
        <v>-0.19917299999999999</v>
      </c>
      <c r="C270">
        <v>-13.61</v>
      </c>
      <c r="D270">
        <v>-11.38</v>
      </c>
      <c r="E270">
        <v>-8.86</v>
      </c>
      <c r="F270">
        <v>-31.05</v>
      </c>
      <c r="G270">
        <v>82.18</v>
      </c>
      <c r="H270">
        <v>-22.06</v>
      </c>
      <c r="I270">
        <v>31.74</v>
      </c>
      <c r="J270">
        <v>-16.54</v>
      </c>
      <c r="K270" s="190">
        <f>INDEX(Bonds!$A$1:$I$1387,MATCH(Sov!A270,Bonds!$A$1:$A$1387,0),4)</f>
        <v>-0.2452</v>
      </c>
      <c r="L270" s="110">
        <f t="shared" si="82"/>
        <v>44160</v>
      </c>
      <c r="M270" s="187">
        <f t="shared" si="83"/>
        <v>4.6027000000000012E-2</v>
      </c>
      <c r="N270" s="187">
        <f t="shared" si="84"/>
        <v>-0.1361</v>
      </c>
      <c r="O270" s="187">
        <f t="shared" si="85"/>
        <v>-0.11380000000000001</v>
      </c>
      <c r="P270" s="187">
        <f t="shared" si="86"/>
        <v>-8.8599999999999998E-2</v>
      </c>
      <c r="Q270" s="187">
        <f t="shared" si="87"/>
        <v>-0.3105</v>
      </c>
      <c r="R270" s="187">
        <f t="shared" si="88"/>
        <v>0.82180000000000009</v>
      </c>
      <c r="S270" s="187">
        <f t="shared" si="89"/>
        <v>-0.22059999999999999</v>
      </c>
      <c r="T270" s="187">
        <f t="shared" si="90"/>
        <v>0.31739999999999996</v>
      </c>
      <c r="U270" s="187">
        <f t="shared" si="91"/>
        <v>-0.16539999999999999</v>
      </c>
    </row>
    <row r="271" spans="1:21" x14ac:dyDescent="0.35">
      <c r="A271" s="193">
        <v>44159</v>
      </c>
      <c r="B271">
        <v>-0.192137</v>
      </c>
      <c r="C271">
        <v>-13.37</v>
      </c>
      <c r="D271">
        <v>-11.32</v>
      </c>
      <c r="E271">
        <v>-9</v>
      </c>
      <c r="F271">
        <v>-29.89</v>
      </c>
      <c r="G271">
        <v>81.52</v>
      </c>
      <c r="H271">
        <v>-22.24</v>
      </c>
      <c r="I271">
        <v>31.97</v>
      </c>
      <c r="J271">
        <v>-17.07</v>
      </c>
      <c r="K271" s="190">
        <f>INDEX(Bonds!$A$1:$I$1387,MATCH(Sov!A271,Bonds!$A$1:$A$1387,0),4)</f>
        <v>-0.23</v>
      </c>
      <c r="L271" s="110">
        <f t="shared" si="82"/>
        <v>44159</v>
      </c>
      <c r="M271" s="187">
        <f t="shared" si="83"/>
        <v>3.7863000000000008E-2</v>
      </c>
      <c r="N271" s="187">
        <f t="shared" si="84"/>
        <v>-0.13369999999999999</v>
      </c>
      <c r="O271" s="187">
        <f t="shared" si="85"/>
        <v>-0.11320000000000001</v>
      </c>
      <c r="P271" s="187">
        <f t="shared" si="86"/>
        <v>-0.09</v>
      </c>
      <c r="Q271" s="187">
        <f t="shared" si="87"/>
        <v>-0.2989</v>
      </c>
      <c r="R271" s="187">
        <f t="shared" si="88"/>
        <v>0.81519999999999992</v>
      </c>
      <c r="S271" s="187">
        <f t="shared" si="89"/>
        <v>-0.22239999999999999</v>
      </c>
      <c r="T271" s="187">
        <f t="shared" si="90"/>
        <v>0.31969999999999998</v>
      </c>
      <c r="U271" s="187">
        <f t="shared" si="91"/>
        <v>-0.17069999999999999</v>
      </c>
    </row>
    <row r="272" spans="1:21" x14ac:dyDescent="0.35">
      <c r="A272" s="193">
        <v>44158</v>
      </c>
      <c r="B272">
        <v>-0.18895100000000001</v>
      </c>
      <c r="C272">
        <v>-13.86</v>
      </c>
      <c r="D272">
        <v>-10.64</v>
      </c>
      <c r="E272">
        <v>-7.38</v>
      </c>
      <c r="F272">
        <v>-30.66</v>
      </c>
      <c r="G272">
        <v>85.96</v>
      </c>
      <c r="H272">
        <v>-21.75</v>
      </c>
      <c r="I272">
        <v>34.4</v>
      </c>
      <c r="J272">
        <v>-17.32</v>
      </c>
      <c r="K272" s="190">
        <f>INDEX(Bonds!$A$1:$I$1387,MATCH(Sov!A272,Bonds!$A$1:$A$1387,0),4)</f>
        <v>-0.25</v>
      </c>
      <c r="L272" s="110">
        <f t="shared" si="82"/>
        <v>44158</v>
      </c>
      <c r="M272" s="187">
        <f t="shared" si="83"/>
        <v>6.1048999999999992E-2</v>
      </c>
      <c r="N272" s="187">
        <f t="shared" si="84"/>
        <v>-0.1386</v>
      </c>
      <c r="O272" s="187">
        <f t="shared" si="85"/>
        <v>-0.10640000000000001</v>
      </c>
      <c r="P272" s="187">
        <f t="shared" si="86"/>
        <v>-7.3800000000000004E-2</v>
      </c>
      <c r="Q272" s="187">
        <f t="shared" si="87"/>
        <v>-0.30659999999999998</v>
      </c>
      <c r="R272" s="187">
        <f t="shared" si="88"/>
        <v>0.85959999999999992</v>
      </c>
      <c r="S272" s="187">
        <f t="shared" si="89"/>
        <v>-0.2175</v>
      </c>
      <c r="T272" s="187">
        <f t="shared" si="90"/>
        <v>0.34399999999999997</v>
      </c>
      <c r="U272" s="187">
        <f t="shared" si="91"/>
        <v>-0.17319999999999999</v>
      </c>
    </row>
    <row r="273" spans="1:21" x14ac:dyDescent="0.35">
      <c r="A273" s="193">
        <v>44155</v>
      </c>
      <c r="B273">
        <v>-0.18503600000000001</v>
      </c>
      <c r="C273">
        <v>-15.22</v>
      </c>
      <c r="D273">
        <v>-11.56</v>
      </c>
      <c r="E273">
        <v>-9.6</v>
      </c>
      <c r="F273">
        <v>-31.92</v>
      </c>
      <c r="G273">
        <v>84.97</v>
      </c>
      <c r="H273">
        <v>-23.36</v>
      </c>
      <c r="I273">
        <v>32.159999999999997</v>
      </c>
      <c r="J273">
        <v>-17.05</v>
      </c>
      <c r="K273" s="190">
        <f>INDEX(Bonds!$A$1:$I$1387,MATCH(Sov!A273,Bonds!$A$1:$A$1387,0),4)</f>
        <v>-0.27</v>
      </c>
      <c r="L273" s="110">
        <f t="shared" si="82"/>
        <v>44155</v>
      </c>
      <c r="M273" s="187">
        <f t="shared" si="83"/>
        <v>8.4964000000000012E-2</v>
      </c>
      <c r="N273" s="187">
        <f t="shared" si="84"/>
        <v>-0.1522</v>
      </c>
      <c r="O273" s="187">
        <f t="shared" si="85"/>
        <v>-0.11560000000000001</v>
      </c>
      <c r="P273" s="187">
        <f t="shared" si="86"/>
        <v>-9.6000000000000002E-2</v>
      </c>
      <c r="Q273" s="187">
        <f t="shared" si="87"/>
        <v>-0.31920000000000004</v>
      </c>
      <c r="R273" s="187">
        <f t="shared" si="88"/>
        <v>0.84970000000000001</v>
      </c>
      <c r="S273" s="187">
        <f t="shared" si="89"/>
        <v>-0.2336</v>
      </c>
      <c r="T273" s="187">
        <f t="shared" si="90"/>
        <v>0.32159999999999994</v>
      </c>
      <c r="U273" s="187">
        <f t="shared" si="91"/>
        <v>-0.17050000000000001</v>
      </c>
    </row>
    <row r="274" spans="1:21" x14ac:dyDescent="0.35">
      <c r="A274" s="193">
        <v>44154</v>
      </c>
      <c r="B274">
        <v>-0.18651300000000001</v>
      </c>
      <c r="C274">
        <v>-14.32</v>
      </c>
      <c r="D274">
        <v>-11.37</v>
      </c>
      <c r="E274">
        <v>-9.08</v>
      </c>
      <c r="F274">
        <v>-31.14</v>
      </c>
      <c r="G274">
        <v>85.34</v>
      </c>
      <c r="H274">
        <v>-22.59</v>
      </c>
      <c r="I274">
        <v>32.08</v>
      </c>
      <c r="J274">
        <v>-16.829999999999998</v>
      </c>
      <c r="K274" s="190">
        <f>INDEX(Bonds!$A$1:$I$1387,MATCH(Sov!A274,Bonds!$A$1:$A$1387,0),4)</f>
        <v>-0.24</v>
      </c>
      <c r="L274" s="110">
        <f t="shared" si="82"/>
        <v>44154</v>
      </c>
      <c r="M274" s="187">
        <f t="shared" si="83"/>
        <v>5.3486999999999979E-2</v>
      </c>
      <c r="N274" s="187">
        <f t="shared" si="84"/>
        <v>-0.14319999999999999</v>
      </c>
      <c r="O274" s="187">
        <f t="shared" si="85"/>
        <v>-0.1137</v>
      </c>
      <c r="P274" s="187">
        <f t="shared" si="86"/>
        <v>-9.0800000000000006E-2</v>
      </c>
      <c r="Q274" s="187">
        <f t="shared" si="87"/>
        <v>-0.31140000000000001</v>
      </c>
      <c r="R274" s="187">
        <f t="shared" si="88"/>
        <v>0.85340000000000005</v>
      </c>
      <c r="S274" s="187">
        <f t="shared" si="89"/>
        <v>-0.22589999999999999</v>
      </c>
      <c r="T274" s="187">
        <f t="shared" si="90"/>
        <v>0.32079999999999997</v>
      </c>
      <c r="U274" s="187">
        <f t="shared" si="91"/>
        <v>-0.16829999999999998</v>
      </c>
    </row>
    <row r="275" spans="1:21" x14ac:dyDescent="0.35">
      <c r="A275" s="193">
        <v>44153</v>
      </c>
      <c r="B275">
        <v>-0.17841199999999999</v>
      </c>
      <c r="C275">
        <v>-13.98</v>
      </c>
      <c r="D275">
        <v>-10.210000000000001</v>
      </c>
      <c r="E275">
        <v>-9.5</v>
      </c>
      <c r="F275">
        <v>-28.8</v>
      </c>
      <c r="G275">
        <v>84.87</v>
      </c>
      <c r="H275">
        <v>-22.55</v>
      </c>
      <c r="I275">
        <v>33.65</v>
      </c>
      <c r="J275">
        <v>-16.73</v>
      </c>
      <c r="K275" s="190">
        <f>INDEX(Bonds!$A$1:$I$1387,MATCH(Sov!A275,Bonds!$A$1:$A$1387,0),4)</f>
        <v>-0.23</v>
      </c>
      <c r="L275" s="110">
        <f t="shared" si="82"/>
        <v>44153</v>
      </c>
      <c r="M275" s="187">
        <f t="shared" si="83"/>
        <v>5.1588000000000023E-2</v>
      </c>
      <c r="N275" s="187">
        <f t="shared" si="84"/>
        <v>-0.13980000000000001</v>
      </c>
      <c r="O275" s="187">
        <f t="shared" si="85"/>
        <v>-0.10210000000000001</v>
      </c>
      <c r="P275" s="187">
        <f t="shared" si="86"/>
        <v>-9.5000000000000001E-2</v>
      </c>
      <c r="Q275" s="187">
        <f t="shared" si="87"/>
        <v>-0.28800000000000003</v>
      </c>
      <c r="R275" s="187">
        <f t="shared" si="88"/>
        <v>0.84870000000000001</v>
      </c>
      <c r="S275" s="187">
        <f t="shared" si="89"/>
        <v>-0.22550000000000001</v>
      </c>
      <c r="T275" s="187">
        <f t="shared" si="90"/>
        <v>0.33649999999999997</v>
      </c>
      <c r="U275" s="187">
        <f t="shared" si="91"/>
        <v>-0.1673</v>
      </c>
    </row>
    <row r="276" spans="1:21" x14ac:dyDescent="0.35">
      <c r="A276" s="193">
        <v>44152</v>
      </c>
      <c r="B276">
        <v>-0.16758600000000001</v>
      </c>
      <c r="C276">
        <v>-13.81</v>
      </c>
      <c r="D276">
        <v>-11.52</v>
      </c>
      <c r="E276">
        <v>-8.91</v>
      </c>
      <c r="F276">
        <v>-30.97</v>
      </c>
      <c r="G276">
        <v>83.28</v>
      </c>
      <c r="H276">
        <v>-22.12</v>
      </c>
      <c r="I276">
        <v>31.12</v>
      </c>
      <c r="J276">
        <v>-16.66</v>
      </c>
      <c r="K276" s="190">
        <f>INDEX(Bonds!$A$1:$I$1387,MATCH(Sov!A276,Bonds!$A$1:$A$1387,0),4)</f>
        <v>-0.24</v>
      </c>
      <c r="L276" s="110">
        <f t="shared" si="82"/>
        <v>44152</v>
      </c>
      <c r="M276" s="187">
        <f t="shared" si="83"/>
        <v>7.2413999999999978E-2</v>
      </c>
      <c r="N276" s="187">
        <f t="shared" si="84"/>
        <v>-0.1381</v>
      </c>
      <c r="O276" s="187">
        <f t="shared" si="85"/>
        <v>-0.1152</v>
      </c>
      <c r="P276" s="187">
        <f t="shared" si="86"/>
        <v>-8.9099999999999999E-2</v>
      </c>
      <c r="Q276" s="187">
        <f t="shared" si="87"/>
        <v>-0.30969999999999998</v>
      </c>
      <c r="R276" s="187">
        <f t="shared" si="88"/>
        <v>0.83279999999999998</v>
      </c>
      <c r="S276" s="187">
        <f t="shared" si="89"/>
        <v>-0.22120000000000001</v>
      </c>
      <c r="T276" s="187">
        <f t="shared" si="90"/>
        <v>0.31120000000000003</v>
      </c>
      <c r="U276" s="187">
        <f t="shared" si="91"/>
        <v>-0.1666</v>
      </c>
    </row>
    <row r="277" spans="1:21" x14ac:dyDescent="0.35">
      <c r="A277" s="193">
        <v>44151</v>
      </c>
      <c r="B277">
        <v>-0.17507600000000001</v>
      </c>
      <c r="C277">
        <v>-12.9</v>
      </c>
      <c r="D277">
        <v>-10.73</v>
      </c>
      <c r="E277">
        <v>-8.4700000000000006</v>
      </c>
      <c r="F277">
        <v>-30.56</v>
      </c>
      <c r="G277">
        <v>84.23</v>
      </c>
      <c r="H277">
        <v>-21.1</v>
      </c>
      <c r="I277">
        <v>32.200000000000003</v>
      </c>
      <c r="J277">
        <v>-16.39</v>
      </c>
      <c r="K277" s="190">
        <f>INDEX(Bonds!$A$1:$I$1387,MATCH(Sov!A277,Bonds!$A$1:$A$1387,0),4)</f>
        <v>-0.22</v>
      </c>
      <c r="L277" s="110">
        <f t="shared" si="82"/>
        <v>44151</v>
      </c>
      <c r="M277" s="187">
        <f t="shared" si="83"/>
        <v>4.4923999999999992E-2</v>
      </c>
      <c r="N277" s="187">
        <f t="shared" si="84"/>
        <v>-0.129</v>
      </c>
      <c r="O277" s="187">
        <f t="shared" si="85"/>
        <v>-0.10730000000000001</v>
      </c>
      <c r="P277" s="187">
        <f t="shared" si="86"/>
        <v>-8.4700000000000011E-2</v>
      </c>
      <c r="Q277" s="187">
        <f t="shared" si="87"/>
        <v>-0.30559999999999998</v>
      </c>
      <c r="R277" s="187">
        <f t="shared" si="88"/>
        <v>0.84230000000000005</v>
      </c>
      <c r="S277" s="187">
        <f t="shared" si="89"/>
        <v>-0.21100000000000002</v>
      </c>
      <c r="T277" s="187">
        <f t="shared" si="90"/>
        <v>0.32200000000000001</v>
      </c>
      <c r="U277" s="187">
        <f t="shared" si="91"/>
        <v>-0.16390000000000002</v>
      </c>
    </row>
    <row r="278" spans="1:21" x14ac:dyDescent="0.35">
      <c r="A278" s="193">
        <v>44148</v>
      </c>
      <c r="B278">
        <v>-0.15809799999999999</v>
      </c>
      <c r="C278">
        <v>-13.23</v>
      </c>
      <c r="D278">
        <v>-10.53</v>
      </c>
      <c r="E278">
        <v>-8.18</v>
      </c>
      <c r="F278">
        <v>-31.41</v>
      </c>
      <c r="G278">
        <v>87.72</v>
      </c>
      <c r="H278">
        <v>-21.23</v>
      </c>
      <c r="I278">
        <v>34.409999999999997</v>
      </c>
      <c r="J278">
        <v>-16.07</v>
      </c>
      <c r="K278" s="190">
        <f>INDEX(Bonds!$A$1:$I$1387,MATCH(Sov!A278,Bonds!$A$1:$A$1387,0),4)</f>
        <v>-0.22</v>
      </c>
      <c r="L278" s="110">
        <f t="shared" si="82"/>
        <v>44148</v>
      </c>
      <c r="M278" s="187">
        <f t="shared" si="83"/>
        <v>6.1902000000000013E-2</v>
      </c>
      <c r="N278" s="187">
        <f t="shared" si="84"/>
        <v>-0.1323</v>
      </c>
      <c r="O278" s="187">
        <f t="shared" si="85"/>
        <v>-0.10529999999999999</v>
      </c>
      <c r="P278" s="187">
        <f t="shared" si="86"/>
        <v>-8.1799999999999998E-2</v>
      </c>
      <c r="Q278" s="187">
        <f t="shared" si="87"/>
        <v>-0.31409999999999999</v>
      </c>
      <c r="R278" s="187">
        <f t="shared" si="88"/>
        <v>0.87719999999999998</v>
      </c>
      <c r="S278" s="187">
        <f t="shared" si="89"/>
        <v>-0.21230000000000002</v>
      </c>
      <c r="T278" s="187">
        <f t="shared" si="90"/>
        <v>0.34409999999999996</v>
      </c>
      <c r="U278" s="187">
        <f t="shared" si="91"/>
        <v>-0.16070000000000001</v>
      </c>
    </row>
    <row r="279" spans="1:21" x14ac:dyDescent="0.35">
      <c r="A279" s="193">
        <v>44147</v>
      </c>
      <c r="B279">
        <v>-0.13478599999999999</v>
      </c>
      <c r="C279">
        <v>-12.93</v>
      </c>
      <c r="D279">
        <v>-9.81</v>
      </c>
      <c r="E279">
        <v>-7.48</v>
      </c>
      <c r="F279">
        <v>-30.79</v>
      </c>
      <c r="G279">
        <v>87.12</v>
      </c>
      <c r="H279">
        <v>-21.02</v>
      </c>
      <c r="I279">
        <v>35.090000000000003</v>
      </c>
      <c r="J279">
        <v>-16.03</v>
      </c>
      <c r="K279" s="190">
        <f>INDEX(Bonds!$A$1:$I$1387,MATCH(Sov!A279,Bonds!$A$1:$A$1387,0),4)</f>
        <v>-0.22</v>
      </c>
      <c r="L279" s="110">
        <f t="shared" si="82"/>
        <v>44147</v>
      </c>
      <c r="M279" s="187">
        <f t="shared" si="83"/>
        <v>8.5214000000000012E-2</v>
      </c>
      <c r="N279" s="187">
        <f t="shared" si="84"/>
        <v>-0.1293</v>
      </c>
      <c r="O279" s="187">
        <f t="shared" si="85"/>
        <v>-9.8100000000000007E-2</v>
      </c>
      <c r="P279" s="187">
        <f t="shared" si="86"/>
        <v>-7.4800000000000005E-2</v>
      </c>
      <c r="Q279" s="187">
        <f t="shared" si="87"/>
        <v>-0.30790000000000001</v>
      </c>
      <c r="R279" s="187">
        <f t="shared" si="88"/>
        <v>0.87120000000000009</v>
      </c>
      <c r="S279" s="187">
        <f t="shared" si="89"/>
        <v>-0.2102</v>
      </c>
      <c r="T279" s="187">
        <f t="shared" si="90"/>
        <v>0.35090000000000005</v>
      </c>
      <c r="U279" s="187">
        <f t="shared" si="91"/>
        <v>-0.1603</v>
      </c>
    </row>
    <row r="280" spans="1:21" x14ac:dyDescent="0.35">
      <c r="A280" s="193">
        <v>44146</v>
      </c>
      <c r="B280">
        <v>-0.12703100000000001</v>
      </c>
      <c r="C280">
        <v>-13.19</v>
      </c>
      <c r="D280">
        <v>-9.51</v>
      </c>
      <c r="E280">
        <v>-7.36</v>
      </c>
      <c r="F280">
        <v>-28.97</v>
      </c>
      <c r="G280">
        <v>88.69</v>
      </c>
      <c r="H280">
        <v>-20.43</v>
      </c>
      <c r="I280">
        <v>35.43</v>
      </c>
      <c r="J280">
        <v>-15.77</v>
      </c>
      <c r="K280" s="190">
        <f>INDEX(Bonds!$A$1:$I$1387,MATCH(Sov!A280,Bonds!$A$1:$A$1387,0),4)</f>
        <v>-0.2</v>
      </c>
      <c r="L280" s="110">
        <f t="shared" si="82"/>
        <v>44146</v>
      </c>
      <c r="M280" s="187">
        <f t="shared" si="83"/>
        <v>7.2969000000000006E-2</v>
      </c>
      <c r="N280" s="187">
        <f t="shared" si="84"/>
        <v>-0.13189999999999999</v>
      </c>
      <c r="O280" s="187">
        <f t="shared" si="85"/>
        <v>-9.5100000000000004E-2</v>
      </c>
      <c r="P280" s="187">
        <f t="shared" si="86"/>
        <v>-7.3599999999999999E-2</v>
      </c>
      <c r="Q280" s="187">
        <f t="shared" si="87"/>
        <v>-0.28970000000000001</v>
      </c>
      <c r="R280" s="187">
        <f t="shared" si="88"/>
        <v>0.88690000000000002</v>
      </c>
      <c r="S280" s="187">
        <f t="shared" si="89"/>
        <v>-0.20430000000000001</v>
      </c>
      <c r="T280" s="187">
        <f t="shared" si="90"/>
        <v>0.3543</v>
      </c>
      <c r="U280" s="187">
        <f t="shared" si="91"/>
        <v>-0.15770000000000001</v>
      </c>
    </row>
    <row r="281" spans="1:21" x14ac:dyDescent="0.35">
      <c r="A281" s="193">
        <v>44145</v>
      </c>
      <c r="B281">
        <v>-0.10882600000000001</v>
      </c>
      <c r="C281">
        <v>-11.58</v>
      </c>
      <c r="D281">
        <v>-8.44</v>
      </c>
      <c r="E281">
        <v>-5.88</v>
      </c>
      <c r="F281">
        <v>-27.8</v>
      </c>
      <c r="G281">
        <v>89.6</v>
      </c>
      <c r="H281">
        <v>-19.5</v>
      </c>
      <c r="I281">
        <v>36.979999999999997</v>
      </c>
      <c r="J281">
        <v>-16.36</v>
      </c>
      <c r="K281" s="190">
        <f>INDEX(Bonds!$A$1:$I$1387,MATCH(Sov!A281,Bonds!$A$1:$A$1387,0),4)</f>
        <v>-0.18</v>
      </c>
      <c r="L281" s="110">
        <f t="shared" si="82"/>
        <v>44145</v>
      </c>
      <c r="M281" s="187">
        <f t="shared" si="83"/>
        <v>7.1173999999999987E-2</v>
      </c>
      <c r="N281" s="187">
        <f t="shared" si="84"/>
        <v>-0.1158</v>
      </c>
      <c r="O281" s="187">
        <f t="shared" si="85"/>
        <v>-8.4399999999999989E-2</v>
      </c>
      <c r="P281" s="187">
        <f t="shared" si="86"/>
        <v>-5.8799999999999998E-2</v>
      </c>
      <c r="Q281" s="187">
        <f t="shared" si="87"/>
        <v>-0.27800000000000002</v>
      </c>
      <c r="R281" s="187">
        <f t="shared" si="88"/>
        <v>0.89599999999999991</v>
      </c>
      <c r="S281" s="187">
        <f t="shared" si="89"/>
        <v>-0.19500000000000001</v>
      </c>
      <c r="T281" s="187">
        <f t="shared" si="90"/>
        <v>0.36979999999999996</v>
      </c>
      <c r="U281" s="187">
        <f t="shared" si="91"/>
        <v>-0.1636</v>
      </c>
    </row>
    <row r="282" spans="1:21" x14ac:dyDescent="0.35">
      <c r="A282" s="193">
        <v>44144</v>
      </c>
      <c r="B282">
        <v>-7.6967999999999995E-2</v>
      </c>
      <c r="C282">
        <v>-11.79</v>
      </c>
      <c r="D282">
        <v>-8.2200000000000006</v>
      </c>
      <c r="E282">
        <v>-4.91</v>
      </c>
      <c r="F282">
        <v>-29.87</v>
      </c>
      <c r="G282">
        <v>92.06</v>
      </c>
      <c r="H282">
        <v>-20.04</v>
      </c>
      <c r="I282">
        <v>39.31</v>
      </c>
      <c r="J282">
        <v>-17.329999999999998</v>
      </c>
      <c r="K282" s="190">
        <f>INDEX(Bonds!$A$1:$I$1387,MATCH(Sov!A282,Bonds!$A$1:$A$1387,0),4)</f>
        <v>-0.21340000000000001</v>
      </c>
      <c r="L282" s="110">
        <f t="shared" si="82"/>
        <v>44144</v>
      </c>
      <c r="M282" s="187">
        <f t="shared" si="83"/>
        <v>0.136432</v>
      </c>
      <c r="N282" s="187">
        <f t="shared" si="84"/>
        <v>-0.11789999999999999</v>
      </c>
      <c r="O282" s="187">
        <f t="shared" si="85"/>
        <v>-8.2200000000000009E-2</v>
      </c>
      <c r="P282" s="187">
        <f t="shared" si="86"/>
        <v>-4.9100000000000005E-2</v>
      </c>
      <c r="Q282" s="187">
        <f t="shared" si="87"/>
        <v>-0.29870000000000002</v>
      </c>
      <c r="R282" s="187">
        <f t="shared" si="88"/>
        <v>0.92059999999999997</v>
      </c>
      <c r="S282" s="187">
        <f t="shared" si="89"/>
        <v>-0.20039999999999999</v>
      </c>
      <c r="T282" s="187">
        <f t="shared" si="90"/>
        <v>0.3931</v>
      </c>
      <c r="U282" s="187">
        <f t="shared" si="91"/>
        <v>-0.17329999999999998</v>
      </c>
    </row>
    <row r="283" spans="1:21" x14ac:dyDescent="0.35">
      <c r="A283" s="193">
        <v>44141</v>
      </c>
      <c r="B283">
        <v>-0.100023</v>
      </c>
      <c r="C283">
        <v>-12.92</v>
      </c>
      <c r="D283">
        <v>-9.58</v>
      </c>
      <c r="E283">
        <v>-8.4600000000000009</v>
      </c>
      <c r="F283">
        <v>-33.659999999999997</v>
      </c>
      <c r="G283">
        <v>88.18</v>
      </c>
      <c r="H283">
        <v>-23.01</v>
      </c>
      <c r="I283">
        <v>37.61</v>
      </c>
      <c r="J283">
        <v>-18.010000000000002</v>
      </c>
      <c r="K283" s="190">
        <f>INDEX(Bonds!$A$1:$I$1387,MATCH(Sov!A283,Bonds!$A$1:$A$1387,0),4)</f>
        <v>-0.27</v>
      </c>
      <c r="L283" s="110">
        <f t="shared" si="82"/>
        <v>44141</v>
      </c>
      <c r="M283" s="187">
        <f t="shared" si="83"/>
        <v>0.16997700000000002</v>
      </c>
      <c r="N283" s="187">
        <f t="shared" si="84"/>
        <v>-0.12920000000000001</v>
      </c>
      <c r="O283" s="187">
        <f t="shared" si="85"/>
        <v>-9.5799999999999996E-2</v>
      </c>
      <c r="P283" s="187">
        <f t="shared" si="86"/>
        <v>-8.4600000000000009E-2</v>
      </c>
      <c r="Q283" s="187">
        <f t="shared" si="87"/>
        <v>-0.33659999999999995</v>
      </c>
      <c r="R283" s="187">
        <f t="shared" si="88"/>
        <v>0.88180000000000003</v>
      </c>
      <c r="S283" s="187">
        <f t="shared" si="89"/>
        <v>-0.23010000000000003</v>
      </c>
      <c r="T283" s="187">
        <f t="shared" si="90"/>
        <v>0.37609999999999999</v>
      </c>
      <c r="U283" s="187">
        <f t="shared" si="91"/>
        <v>-0.18010000000000001</v>
      </c>
    </row>
    <row r="284" spans="1:21" x14ac:dyDescent="0.35">
      <c r="A284" s="193">
        <v>44140</v>
      </c>
      <c r="B284">
        <v>-0.16772699999999999</v>
      </c>
      <c r="C284">
        <v>-14</v>
      </c>
      <c r="D284">
        <v>-10.95</v>
      </c>
      <c r="E284">
        <v>-8.1</v>
      </c>
      <c r="F284">
        <v>-34.43</v>
      </c>
      <c r="G284">
        <v>92.14</v>
      </c>
      <c r="H284">
        <v>-23.76</v>
      </c>
      <c r="I284">
        <v>37.42</v>
      </c>
      <c r="J284">
        <v>-18.64</v>
      </c>
      <c r="K284" s="190">
        <f>INDEX(Bonds!$A$1:$I$1387,MATCH(Sov!A284,Bonds!$A$1:$A$1387,0),4)</f>
        <v>-0.28010000000000002</v>
      </c>
      <c r="L284" s="110">
        <f t="shared" si="82"/>
        <v>44140</v>
      </c>
      <c r="M284" s="187">
        <f t="shared" si="83"/>
        <v>0.11237300000000003</v>
      </c>
      <c r="N284" s="187">
        <f t="shared" si="84"/>
        <v>-0.14000000000000001</v>
      </c>
      <c r="O284" s="187">
        <f t="shared" si="85"/>
        <v>-0.10949999999999999</v>
      </c>
      <c r="P284" s="187">
        <f t="shared" si="86"/>
        <v>-8.1000000000000003E-2</v>
      </c>
      <c r="Q284" s="187">
        <f t="shared" si="87"/>
        <v>-0.34429999999999999</v>
      </c>
      <c r="R284" s="187">
        <f t="shared" si="88"/>
        <v>0.9214</v>
      </c>
      <c r="S284" s="187">
        <f t="shared" si="89"/>
        <v>-0.23760000000000001</v>
      </c>
      <c r="T284" s="187">
        <f t="shared" si="90"/>
        <v>0.37420000000000003</v>
      </c>
      <c r="U284" s="187">
        <f t="shared" si="91"/>
        <v>-0.18640000000000001</v>
      </c>
    </row>
    <row r="285" spans="1:21" x14ac:dyDescent="0.35">
      <c r="A285" s="193">
        <v>44139</v>
      </c>
      <c r="B285">
        <v>-0.17322799999999999</v>
      </c>
      <c r="C285">
        <v>-13.2</v>
      </c>
      <c r="D285">
        <v>-11.47</v>
      </c>
      <c r="E285">
        <v>-8.51</v>
      </c>
      <c r="F285">
        <v>-34.01</v>
      </c>
      <c r="G285">
        <v>93.38</v>
      </c>
      <c r="H285">
        <v>-23.83</v>
      </c>
      <c r="I285">
        <v>38.590000000000003</v>
      </c>
      <c r="J285">
        <v>-19.12</v>
      </c>
      <c r="K285" s="190">
        <f>INDEX(Bonds!$A$1:$I$1387,MATCH(Sov!A285,Bonds!$A$1:$A$1387,0),4)</f>
        <v>-0.27</v>
      </c>
      <c r="L285" s="110">
        <f t="shared" si="82"/>
        <v>44139</v>
      </c>
      <c r="M285" s="187">
        <f t="shared" si="83"/>
        <v>9.6772000000000025E-2</v>
      </c>
      <c r="N285" s="187">
        <f t="shared" si="84"/>
        <v>-0.13200000000000001</v>
      </c>
      <c r="O285" s="187">
        <f t="shared" si="85"/>
        <v>-0.11470000000000001</v>
      </c>
      <c r="P285" s="187">
        <f t="shared" si="86"/>
        <v>-8.5099999999999995E-2</v>
      </c>
      <c r="Q285" s="187">
        <f t="shared" si="87"/>
        <v>-0.34009999999999996</v>
      </c>
      <c r="R285" s="187">
        <f t="shared" si="88"/>
        <v>0.93379999999999996</v>
      </c>
      <c r="S285" s="187">
        <f t="shared" si="89"/>
        <v>-0.23829999999999998</v>
      </c>
      <c r="T285" s="187">
        <f t="shared" si="90"/>
        <v>0.38590000000000002</v>
      </c>
      <c r="U285" s="187">
        <f t="shared" si="91"/>
        <v>-0.19120000000000001</v>
      </c>
    </row>
    <row r="286" spans="1:21" x14ac:dyDescent="0.35">
      <c r="A286" s="193">
        <v>44138</v>
      </c>
      <c r="B286">
        <v>-0.19959399999999999</v>
      </c>
      <c r="C286">
        <v>-12.2</v>
      </c>
      <c r="D286">
        <v>-9.3800000000000008</v>
      </c>
      <c r="E286">
        <v>-7</v>
      </c>
      <c r="F286">
        <v>-34.909999999999997</v>
      </c>
      <c r="G286">
        <v>95.87</v>
      </c>
      <c r="H286">
        <v>-22.15</v>
      </c>
      <c r="I286">
        <v>38.78</v>
      </c>
      <c r="J286">
        <v>-19</v>
      </c>
      <c r="K286" s="190">
        <f>INDEX(Bonds!$A$1:$I$1387,MATCH(Sov!A286,Bonds!$A$1:$A$1387,0),4)</f>
        <v>-0.26</v>
      </c>
      <c r="L286" s="110">
        <f t="shared" si="82"/>
        <v>44138</v>
      </c>
      <c r="M286" s="187">
        <f t="shared" si="83"/>
        <v>6.0406000000000015E-2</v>
      </c>
      <c r="N286" s="187">
        <f t="shared" si="84"/>
        <v>-0.122</v>
      </c>
      <c r="O286" s="187">
        <f t="shared" si="85"/>
        <v>-9.3800000000000008E-2</v>
      </c>
      <c r="P286" s="187">
        <f t="shared" si="86"/>
        <v>-7.0000000000000007E-2</v>
      </c>
      <c r="Q286" s="187">
        <f t="shared" si="87"/>
        <v>-0.34909999999999997</v>
      </c>
      <c r="R286" s="187">
        <f t="shared" si="88"/>
        <v>0.9587</v>
      </c>
      <c r="S286" s="187">
        <f t="shared" si="89"/>
        <v>-0.22149999999999997</v>
      </c>
      <c r="T286" s="187">
        <f t="shared" si="90"/>
        <v>0.38780000000000003</v>
      </c>
      <c r="U286" s="187">
        <f t="shared" si="91"/>
        <v>-0.19</v>
      </c>
    </row>
    <row r="287" spans="1:21" customFormat="1" x14ac:dyDescent="0.35">
      <c r="A287" s="193">
        <v>44137</v>
      </c>
      <c r="B287">
        <v>-0.14680799999999999</v>
      </c>
      <c r="C287">
        <v>-13.08</v>
      </c>
      <c r="D287">
        <v>-8.91</v>
      </c>
      <c r="E287">
        <v>-6.91</v>
      </c>
      <c r="F287">
        <v>-35.15</v>
      </c>
      <c r="G287">
        <v>100.28</v>
      </c>
      <c r="H287">
        <v>-22.07</v>
      </c>
      <c r="I287">
        <v>41.09</v>
      </c>
      <c r="J287">
        <v>-18.13</v>
      </c>
      <c r="K287" s="190">
        <f>INDEX(Bonds!$A$1:$I$1387,MATCH(Sov!A287,Bonds!$A$1:$A$1387,0),4)</f>
        <v>-0.27</v>
      </c>
      <c r="L287" s="110">
        <f t="shared" si="82"/>
        <v>44137</v>
      </c>
      <c r="M287" s="187">
        <f t="shared" si="83"/>
        <v>0.12319200000000002</v>
      </c>
      <c r="N287" s="187">
        <f t="shared" si="84"/>
        <v>-0.1308</v>
      </c>
      <c r="O287" s="187">
        <f t="shared" si="85"/>
        <v>-8.9099999999999999E-2</v>
      </c>
      <c r="P287" s="187">
        <f t="shared" si="86"/>
        <v>-6.9099999999999995E-2</v>
      </c>
      <c r="Q287" s="187">
        <f t="shared" si="87"/>
        <v>-0.35149999999999998</v>
      </c>
      <c r="R287" s="187">
        <f t="shared" si="88"/>
        <v>1.0027999999999999</v>
      </c>
      <c r="S287" s="187">
        <f t="shared" si="89"/>
        <v>-0.22070000000000001</v>
      </c>
      <c r="T287" s="187">
        <f t="shared" si="90"/>
        <v>0.41090000000000004</v>
      </c>
      <c r="U287" s="187">
        <f t="shared" si="91"/>
        <v>-0.18129999999999999</v>
      </c>
    </row>
    <row r="288" spans="1:21" customFormat="1" x14ac:dyDescent="0.35">
      <c r="A288" s="193">
        <v>44134</v>
      </c>
      <c r="B288">
        <v>-0.144592</v>
      </c>
      <c r="C288">
        <v>-11.68</v>
      </c>
      <c r="D288">
        <v>-9.48</v>
      </c>
      <c r="E288">
        <v>-5.42</v>
      </c>
      <c r="F288">
        <v>-33.979999999999997</v>
      </c>
      <c r="G288">
        <v>99.56</v>
      </c>
      <c r="H288">
        <v>-22.15</v>
      </c>
      <c r="I288">
        <v>42.63</v>
      </c>
      <c r="J288">
        <v>-17.59</v>
      </c>
      <c r="K288" s="190">
        <f>INDEX(Bonds!$A$1:$I$1387,MATCH(Sov!A288,Bonds!$A$1:$A$1387,0),4)</f>
        <v>-0.2787</v>
      </c>
      <c r="L288" s="110">
        <f t="shared" si="82"/>
        <v>44134</v>
      </c>
      <c r="M288" s="187">
        <f t="shared" si="83"/>
        <v>0.134108</v>
      </c>
      <c r="N288" s="187">
        <f t="shared" si="84"/>
        <v>-0.1168</v>
      </c>
      <c r="O288" s="187">
        <f t="shared" si="85"/>
        <v>-9.4800000000000009E-2</v>
      </c>
      <c r="P288" s="187">
        <f t="shared" si="86"/>
        <v>-5.4199999999999998E-2</v>
      </c>
      <c r="Q288" s="187">
        <f t="shared" si="87"/>
        <v>-0.33979999999999999</v>
      </c>
      <c r="R288" s="187">
        <f t="shared" si="88"/>
        <v>0.99560000000000004</v>
      </c>
      <c r="S288" s="187">
        <f t="shared" si="89"/>
        <v>-0.22149999999999997</v>
      </c>
      <c r="T288" s="187">
        <f t="shared" si="90"/>
        <v>0.42630000000000001</v>
      </c>
      <c r="U288" s="187">
        <f t="shared" si="91"/>
        <v>-0.1759</v>
      </c>
    </row>
    <row r="289" spans="1:21" customFormat="1" x14ac:dyDescent="0.35">
      <c r="A289" s="193">
        <v>44133</v>
      </c>
      <c r="B289">
        <v>-0.14435799999999999</v>
      </c>
      <c r="C289">
        <v>-13.78</v>
      </c>
      <c r="D289">
        <v>-9.9</v>
      </c>
      <c r="E289">
        <v>-7.2</v>
      </c>
      <c r="F289">
        <v>-33.86</v>
      </c>
      <c r="G289">
        <v>97.98</v>
      </c>
      <c r="H289">
        <v>-22.56</v>
      </c>
      <c r="I289">
        <v>41.58</v>
      </c>
      <c r="J289">
        <v>-18.079999999999998</v>
      </c>
      <c r="K289" s="190">
        <f>INDEX(Bonds!$A$1:$I$1387,MATCH(Sov!A289,Bonds!$A$1:$A$1387,0),4)</f>
        <v>-0.28000000000000003</v>
      </c>
      <c r="L289" s="110">
        <f t="shared" si="82"/>
        <v>44133</v>
      </c>
      <c r="M289" s="187">
        <f t="shared" si="83"/>
        <v>0.13564200000000004</v>
      </c>
      <c r="N289" s="187">
        <f t="shared" si="84"/>
        <v>-0.13780000000000001</v>
      </c>
      <c r="O289" s="187">
        <f t="shared" si="85"/>
        <v>-9.9000000000000005E-2</v>
      </c>
      <c r="P289" s="187">
        <f t="shared" si="86"/>
        <v>-7.2000000000000008E-2</v>
      </c>
      <c r="Q289" s="187">
        <f t="shared" si="87"/>
        <v>-0.33860000000000001</v>
      </c>
      <c r="R289" s="187">
        <f t="shared" si="88"/>
        <v>0.9798</v>
      </c>
      <c r="S289" s="187">
        <f t="shared" si="89"/>
        <v>-0.22559999999999999</v>
      </c>
      <c r="T289" s="187">
        <f t="shared" si="90"/>
        <v>0.4158</v>
      </c>
      <c r="U289" s="187">
        <f t="shared" si="91"/>
        <v>-0.18079999999999999</v>
      </c>
    </row>
    <row r="290" spans="1:21" customFormat="1" x14ac:dyDescent="0.35">
      <c r="A290" s="193">
        <v>44132</v>
      </c>
      <c r="B290">
        <v>-0.1411</v>
      </c>
      <c r="C290">
        <v>-11.88</v>
      </c>
      <c r="D290">
        <v>-6.98</v>
      </c>
      <c r="E290">
        <v>-4.46</v>
      </c>
      <c r="F290">
        <v>-33.25</v>
      </c>
      <c r="G290">
        <v>105.64</v>
      </c>
      <c r="H290">
        <v>-21.25</v>
      </c>
      <c r="I290">
        <v>46.45</v>
      </c>
      <c r="J290">
        <v>-17.34</v>
      </c>
      <c r="K290" s="190">
        <f>INDEX(Bonds!$A$1:$I$1387,MATCH(Sov!A290,Bonds!$A$1:$A$1387,0),4)</f>
        <v>-0.28000000000000003</v>
      </c>
      <c r="L290" s="110">
        <f t="shared" si="82"/>
        <v>44132</v>
      </c>
      <c r="M290" s="187">
        <f t="shared" si="83"/>
        <v>0.13890000000000002</v>
      </c>
      <c r="N290" s="187">
        <f t="shared" si="84"/>
        <v>-0.1188</v>
      </c>
      <c r="O290" s="187">
        <f t="shared" si="85"/>
        <v>-6.9800000000000001E-2</v>
      </c>
      <c r="P290" s="187">
        <f t="shared" si="86"/>
        <v>-4.4600000000000001E-2</v>
      </c>
      <c r="Q290" s="187">
        <f t="shared" si="87"/>
        <v>-0.33250000000000002</v>
      </c>
      <c r="R290" s="187">
        <f t="shared" si="88"/>
        <v>1.0564</v>
      </c>
      <c r="S290" s="187">
        <f t="shared" si="89"/>
        <v>-0.21249999999999999</v>
      </c>
      <c r="T290" s="187">
        <f t="shared" si="90"/>
        <v>0.46450000000000002</v>
      </c>
      <c r="U290" s="187">
        <f t="shared" si="91"/>
        <v>-0.1734</v>
      </c>
    </row>
    <row r="291" spans="1:21" customFormat="1" x14ac:dyDescent="0.35">
      <c r="A291" s="193">
        <v>44131</v>
      </c>
      <c r="B291">
        <v>-0.120168</v>
      </c>
      <c r="C291">
        <v>-11.2</v>
      </c>
      <c r="D291">
        <v>-5.77</v>
      </c>
      <c r="E291">
        <v>-2.88</v>
      </c>
      <c r="F291">
        <v>-31.9</v>
      </c>
      <c r="G291">
        <v>98.61</v>
      </c>
      <c r="H291">
        <v>-19.96</v>
      </c>
      <c r="I291">
        <v>44.68</v>
      </c>
      <c r="J291">
        <v>-17.93</v>
      </c>
      <c r="K291" s="190">
        <f>INDEX(Bonds!$A$1:$I$1387,MATCH(Sov!A291,Bonds!$A$1:$A$1387,0),4)</f>
        <v>-0.307</v>
      </c>
      <c r="L291" s="110">
        <f t="shared" ref="L291:L355" si="92">A291</f>
        <v>44131</v>
      </c>
      <c r="M291" s="187">
        <f t="shared" ref="M291:M355" si="93">B291-$K291</f>
        <v>0.186832</v>
      </c>
      <c r="N291" s="187">
        <f t="shared" si="84"/>
        <v>-0.11199999999999999</v>
      </c>
      <c r="O291" s="187">
        <f t="shared" si="85"/>
        <v>-5.7699999999999994E-2</v>
      </c>
      <c r="P291" s="187">
        <f t="shared" si="86"/>
        <v>-2.8799999999999999E-2</v>
      </c>
      <c r="Q291" s="187">
        <f t="shared" si="87"/>
        <v>-0.31900000000000001</v>
      </c>
      <c r="R291" s="187">
        <f t="shared" si="88"/>
        <v>0.98609999999999998</v>
      </c>
      <c r="S291" s="187">
        <f t="shared" si="89"/>
        <v>-0.1996</v>
      </c>
      <c r="T291" s="187">
        <f t="shared" si="90"/>
        <v>0.44679999999999997</v>
      </c>
      <c r="U291" s="187">
        <f t="shared" si="91"/>
        <v>-0.17929999999999999</v>
      </c>
    </row>
    <row r="292" spans="1:21" customFormat="1" x14ac:dyDescent="0.35">
      <c r="A292" s="193">
        <v>44130</v>
      </c>
      <c r="B292">
        <v>-0.129745</v>
      </c>
      <c r="C292">
        <v>-11.12</v>
      </c>
      <c r="D292">
        <v>-6.47</v>
      </c>
      <c r="E292">
        <v>-4.8099999999999996</v>
      </c>
      <c r="F292">
        <v>-30.95</v>
      </c>
      <c r="G292">
        <v>98.09</v>
      </c>
      <c r="H292">
        <v>-19.3</v>
      </c>
      <c r="I292">
        <v>45.23</v>
      </c>
      <c r="J292">
        <v>-18.05</v>
      </c>
      <c r="K292" s="190">
        <f>INDEX(Bonds!$A$1:$I$1387,MATCH(Sov!A292,Bonds!$A$1:$A$1387,0),4)</f>
        <v>-0.25619999999999998</v>
      </c>
      <c r="L292" s="110">
        <f t="shared" si="92"/>
        <v>44130</v>
      </c>
      <c r="M292" s="187">
        <f t="shared" si="93"/>
        <v>0.12645499999999998</v>
      </c>
      <c r="N292" s="187">
        <f t="shared" si="84"/>
        <v>-0.11119999999999999</v>
      </c>
      <c r="O292" s="187">
        <f t="shared" si="85"/>
        <v>-6.4699999999999994E-2</v>
      </c>
      <c r="P292" s="187">
        <f t="shared" si="86"/>
        <v>-4.8099999999999997E-2</v>
      </c>
      <c r="Q292" s="187">
        <f t="shared" si="87"/>
        <v>-0.3095</v>
      </c>
      <c r="R292" s="187">
        <f t="shared" si="88"/>
        <v>0.98089999999999999</v>
      </c>
      <c r="S292" s="187">
        <f t="shared" si="89"/>
        <v>-0.193</v>
      </c>
      <c r="T292" s="187">
        <f t="shared" si="90"/>
        <v>0.45229999999999998</v>
      </c>
      <c r="U292" s="187">
        <f t="shared" si="91"/>
        <v>-0.18049999999999999</v>
      </c>
    </row>
    <row r="293" spans="1:21" customFormat="1" x14ac:dyDescent="0.35">
      <c r="A293" s="193">
        <v>44127</v>
      </c>
      <c r="B293">
        <v>-9.9229999999999999E-2</v>
      </c>
      <c r="C293">
        <v>-11.2</v>
      </c>
      <c r="D293">
        <v>-7.29</v>
      </c>
      <c r="E293">
        <v>-5.37</v>
      </c>
      <c r="F293">
        <v>-30.71</v>
      </c>
      <c r="G293">
        <v>100.54</v>
      </c>
      <c r="H293">
        <v>-20.63</v>
      </c>
      <c r="I293">
        <v>44.74</v>
      </c>
      <c r="J293">
        <v>-17.86</v>
      </c>
      <c r="K293" s="190">
        <f>INDEX(Bonds!$A$1:$I$1387,MATCH(Sov!A293,Bonds!$A$1:$A$1387,0),4)</f>
        <v>-0.24890000000000001</v>
      </c>
      <c r="L293" s="110">
        <f t="shared" si="92"/>
        <v>44127</v>
      </c>
      <c r="M293" s="187">
        <f t="shared" si="93"/>
        <v>0.14967000000000003</v>
      </c>
      <c r="N293" s="187">
        <f t="shared" si="84"/>
        <v>-0.11199999999999999</v>
      </c>
      <c r="O293" s="187">
        <f t="shared" si="85"/>
        <v>-7.2900000000000006E-2</v>
      </c>
      <c r="P293" s="187">
        <f t="shared" si="86"/>
        <v>-5.3699999999999998E-2</v>
      </c>
      <c r="Q293" s="187">
        <f t="shared" si="87"/>
        <v>-0.30709999999999998</v>
      </c>
      <c r="R293" s="187">
        <f t="shared" si="88"/>
        <v>1.0054000000000001</v>
      </c>
      <c r="S293" s="187">
        <f t="shared" si="89"/>
        <v>-0.20629999999999998</v>
      </c>
      <c r="T293" s="187">
        <f t="shared" si="90"/>
        <v>0.44740000000000002</v>
      </c>
      <c r="U293" s="187">
        <f t="shared" si="91"/>
        <v>-0.17859999999999998</v>
      </c>
    </row>
    <row r="294" spans="1:21" customFormat="1" x14ac:dyDescent="0.35">
      <c r="A294" s="193">
        <v>44126</v>
      </c>
      <c r="B294">
        <v>-8.4696999999999995E-2</v>
      </c>
      <c r="C294">
        <v>-11.56</v>
      </c>
      <c r="D294">
        <v>-6.75</v>
      </c>
      <c r="E294">
        <v>-4.54</v>
      </c>
      <c r="F294">
        <v>-31.44</v>
      </c>
      <c r="G294">
        <v>104.4</v>
      </c>
      <c r="H294">
        <v>-20.63</v>
      </c>
      <c r="I294">
        <v>46.62</v>
      </c>
      <c r="J294">
        <v>-17.34</v>
      </c>
      <c r="K294" s="190">
        <f>INDEX(Bonds!$A$1:$I$1387,MATCH(Sov!A294,Bonds!$A$1:$A$1387,0),4)</f>
        <v>-0.24</v>
      </c>
      <c r="L294" s="110">
        <f t="shared" si="92"/>
        <v>44126</v>
      </c>
      <c r="M294" s="187">
        <f t="shared" si="93"/>
        <v>0.155303</v>
      </c>
      <c r="N294" s="187">
        <f t="shared" si="84"/>
        <v>-0.11560000000000001</v>
      </c>
      <c r="O294" s="187">
        <f t="shared" si="85"/>
        <v>-6.7500000000000004E-2</v>
      </c>
      <c r="P294" s="187">
        <f t="shared" si="86"/>
        <v>-4.5400000000000003E-2</v>
      </c>
      <c r="Q294" s="187">
        <f t="shared" si="87"/>
        <v>-0.31440000000000001</v>
      </c>
      <c r="R294" s="187">
        <f t="shared" si="88"/>
        <v>1.044</v>
      </c>
      <c r="S294" s="187">
        <f t="shared" si="89"/>
        <v>-0.20629999999999998</v>
      </c>
      <c r="T294" s="187">
        <f t="shared" si="90"/>
        <v>0.46619999999999995</v>
      </c>
      <c r="U294" s="187">
        <f t="shared" si="91"/>
        <v>-0.1734</v>
      </c>
    </row>
    <row r="295" spans="1:21" customFormat="1" x14ac:dyDescent="0.35">
      <c r="A295" s="193">
        <v>44125</v>
      </c>
      <c r="B295">
        <v>-9.0509000000000006E-2</v>
      </c>
      <c r="C295">
        <v>-11.39</v>
      </c>
      <c r="D295">
        <v>-6.87</v>
      </c>
      <c r="E295">
        <v>-5.26</v>
      </c>
      <c r="F295">
        <v>-31.8</v>
      </c>
      <c r="G295">
        <v>104.47</v>
      </c>
      <c r="H295">
        <v>-20.37</v>
      </c>
      <c r="I295">
        <v>46.71</v>
      </c>
      <c r="J295">
        <v>-17.97</v>
      </c>
      <c r="K295" s="190">
        <f>INDEX(Bonds!$A$1:$I$1387,MATCH(Sov!A295,Bonds!$A$1:$A$1387,0),4)</f>
        <v>-0.26</v>
      </c>
      <c r="L295" s="110">
        <f t="shared" si="92"/>
        <v>44125</v>
      </c>
      <c r="M295" s="187">
        <f t="shared" si="93"/>
        <v>0.169491</v>
      </c>
      <c r="N295" s="187">
        <f t="shared" si="84"/>
        <v>-0.1139</v>
      </c>
      <c r="O295" s="187">
        <f t="shared" si="85"/>
        <v>-6.8699999999999997E-2</v>
      </c>
      <c r="P295" s="187">
        <f t="shared" si="86"/>
        <v>-5.2600000000000001E-2</v>
      </c>
      <c r="Q295" s="187">
        <f t="shared" si="87"/>
        <v>-0.318</v>
      </c>
      <c r="R295" s="187">
        <f t="shared" si="88"/>
        <v>1.0447</v>
      </c>
      <c r="S295" s="187">
        <f t="shared" si="89"/>
        <v>-0.20370000000000002</v>
      </c>
      <c r="T295" s="187">
        <f t="shared" si="90"/>
        <v>0.46710000000000002</v>
      </c>
      <c r="U295" s="187">
        <f t="shared" si="91"/>
        <v>-0.1797</v>
      </c>
    </row>
    <row r="296" spans="1:21" customFormat="1" x14ac:dyDescent="0.35">
      <c r="A296" s="193">
        <v>44124</v>
      </c>
      <c r="B296">
        <v>-0.101956</v>
      </c>
      <c r="C296">
        <v>-11.47</v>
      </c>
      <c r="D296">
        <v>-7.43</v>
      </c>
      <c r="E296">
        <v>-5.74</v>
      </c>
      <c r="F296">
        <v>-32.28</v>
      </c>
      <c r="G296">
        <v>100.08</v>
      </c>
      <c r="H296">
        <v>-19.670000000000002</v>
      </c>
      <c r="I296">
        <v>45.62</v>
      </c>
      <c r="J296">
        <v>-18.399999999999999</v>
      </c>
      <c r="K296" s="190">
        <f>INDEX(Bonds!$A$1:$I$1387,MATCH(Sov!A296,Bonds!$A$1:$A$1387,0),4)</f>
        <v>-0.27589999999999998</v>
      </c>
      <c r="L296" s="110">
        <f t="shared" si="92"/>
        <v>44124</v>
      </c>
      <c r="M296" s="187">
        <f t="shared" si="93"/>
        <v>0.17394399999999999</v>
      </c>
      <c r="N296" s="187">
        <f t="shared" si="84"/>
        <v>-0.11470000000000001</v>
      </c>
      <c r="O296" s="187">
        <f t="shared" si="85"/>
        <v>-7.4299999999999991E-2</v>
      </c>
      <c r="P296" s="187">
        <f t="shared" si="86"/>
        <v>-5.74E-2</v>
      </c>
      <c r="Q296" s="187">
        <f t="shared" si="87"/>
        <v>-0.32280000000000003</v>
      </c>
      <c r="R296" s="187">
        <f t="shared" si="88"/>
        <v>1.0007999999999999</v>
      </c>
      <c r="S296" s="187">
        <f t="shared" si="89"/>
        <v>-0.19670000000000001</v>
      </c>
      <c r="T296" s="187">
        <f t="shared" si="90"/>
        <v>0.45619999999999999</v>
      </c>
      <c r="U296" s="187">
        <f t="shared" si="91"/>
        <v>-0.184</v>
      </c>
    </row>
    <row r="297" spans="1:21" customFormat="1" x14ac:dyDescent="0.35">
      <c r="A297" s="193">
        <v>44123</v>
      </c>
      <c r="B297">
        <v>-0.12799099999999999</v>
      </c>
      <c r="C297">
        <v>-11.4</v>
      </c>
      <c r="D297">
        <v>-5.13</v>
      </c>
      <c r="E297">
        <v>-3.71</v>
      </c>
      <c r="F297">
        <v>-30.35</v>
      </c>
      <c r="G297">
        <v>103.1</v>
      </c>
      <c r="H297">
        <v>-20.440000000000001</v>
      </c>
      <c r="I297">
        <v>46.66</v>
      </c>
      <c r="J297">
        <v>-18.5</v>
      </c>
      <c r="K297" s="190">
        <f>INDEX(Bonds!$A$1:$I$1387,MATCH(Sov!A297,Bonds!$A$1:$A$1387,0),4)</f>
        <v>-0.3009</v>
      </c>
      <c r="L297" s="110">
        <f t="shared" si="92"/>
        <v>44123</v>
      </c>
      <c r="M297" s="187">
        <f t="shared" si="93"/>
        <v>0.17290900000000001</v>
      </c>
      <c r="N297" s="187">
        <f t="shared" si="84"/>
        <v>-0.114</v>
      </c>
      <c r="O297" s="187">
        <f t="shared" si="85"/>
        <v>-5.1299999999999998E-2</v>
      </c>
      <c r="P297" s="187">
        <f t="shared" si="86"/>
        <v>-3.7100000000000001E-2</v>
      </c>
      <c r="Q297" s="187">
        <f t="shared" si="87"/>
        <v>-0.30349999999999999</v>
      </c>
      <c r="R297" s="187">
        <f t="shared" si="88"/>
        <v>1.0309999999999999</v>
      </c>
      <c r="S297" s="187">
        <f t="shared" si="89"/>
        <v>-0.20440000000000003</v>
      </c>
      <c r="T297" s="187">
        <f t="shared" si="90"/>
        <v>0.46659999999999996</v>
      </c>
      <c r="U297" s="187">
        <f t="shared" si="91"/>
        <v>-0.185</v>
      </c>
    </row>
    <row r="298" spans="1:21" customFormat="1" x14ac:dyDescent="0.35">
      <c r="A298" s="193">
        <v>44120</v>
      </c>
      <c r="B298">
        <v>-0.15454899999999999</v>
      </c>
      <c r="C298">
        <v>-12.1</v>
      </c>
      <c r="D298">
        <v>-7.14</v>
      </c>
      <c r="E298">
        <v>-4.7699999999999996</v>
      </c>
      <c r="F298">
        <v>-31.58</v>
      </c>
      <c r="G298">
        <v>96.67</v>
      </c>
      <c r="H298">
        <v>-20.329999999999998</v>
      </c>
      <c r="I298">
        <v>42.37</v>
      </c>
      <c r="J298">
        <v>-18.12</v>
      </c>
      <c r="K298" s="190">
        <f>INDEX(Bonds!$A$1:$I$1387,MATCH(Sov!A298,Bonds!$A$1:$A$1387,0),4)</f>
        <v>-0.29809999999999998</v>
      </c>
      <c r="L298" s="110">
        <f t="shared" si="92"/>
        <v>44120</v>
      </c>
      <c r="M298" s="187">
        <f t="shared" si="93"/>
        <v>0.14355099999999998</v>
      </c>
      <c r="N298" s="187">
        <f t="shared" si="84"/>
        <v>-0.121</v>
      </c>
      <c r="O298" s="187">
        <f t="shared" si="85"/>
        <v>-7.1399999999999991E-2</v>
      </c>
      <c r="P298" s="187">
        <f t="shared" si="86"/>
        <v>-4.7699999999999992E-2</v>
      </c>
      <c r="Q298" s="187">
        <f t="shared" si="87"/>
        <v>-0.31579999999999997</v>
      </c>
      <c r="R298" s="187">
        <f t="shared" si="88"/>
        <v>0.9667</v>
      </c>
      <c r="S298" s="187">
        <f t="shared" si="89"/>
        <v>-0.20329999999999998</v>
      </c>
      <c r="T298" s="187">
        <f t="shared" si="90"/>
        <v>0.42369999999999997</v>
      </c>
      <c r="U298" s="187">
        <f t="shared" si="91"/>
        <v>-0.1812</v>
      </c>
    </row>
    <row r="299" spans="1:21" customFormat="1" x14ac:dyDescent="0.35">
      <c r="A299" s="193">
        <v>44119</v>
      </c>
      <c r="B299">
        <v>-0.18069499999999999</v>
      </c>
      <c r="C299">
        <v>-10.86</v>
      </c>
      <c r="D299">
        <v>-6.1</v>
      </c>
      <c r="E299">
        <v>-3.56</v>
      </c>
      <c r="F299">
        <v>-30.48</v>
      </c>
      <c r="G299">
        <v>99.99</v>
      </c>
      <c r="H299">
        <v>-18.96</v>
      </c>
      <c r="I299">
        <v>44.46</v>
      </c>
      <c r="J299">
        <v>-17.89</v>
      </c>
      <c r="K299" s="190">
        <f>INDEX(Bonds!$A$1:$I$1387,MATCH(Sov!A299,Bonds!$A$1:$A$1387,0),4)</f>
        <v>-0.28999999999999998</v>
      </c>
      <c r="L299" s="110">
        <f t="shared" si="92"/>
        <v>44119</v>
      </c>
      <c r="M299" s="187">
        <f t="shared" si="93"/>
        <v>0.10930499999999999</v>
      </c>
      <c r="N299" s="187">
        <f t="shared" si="84"/>
        <v>-0.10859999999999999</v>
      </c>
      <c r="O299" s="187">
        <f t="shared" si="85"/>
        <v>-6.0999999999999999E-2</v>
      </c>
      <c r="P299" s="187">
        <f t="shared" si="86"/>
        <v>-3.56E-2</v>
      </c>
      <c r="Q299" s="187">
        <f t="shared" si="87"/>
        <v>-0.30480000000000002</v>
      </c>
      <c r="R299" s="187">
        <f t="shared" si="88"/>
        <v>0.9998999999999999</v>
      </c>
      <c r="S299" s="187">
        <f t="shared" si="89"/>
        <v>-0.18960000000000002</v>
      </c>
      <c r="T299" s="187">
        <f t="shared" si="90"/>
        <v>0.4446</v>
      </c>
      <c r="U299" s="187">
        <f t="shared" si="91"/>
        <v>-0.1789</v>
      </c>
    </row>
    <row r="300" spans="1:21" customFormat="1" x14ac:dyDescent="0.35">
      <c r="A300" s="193">
        <v>44118</v>
      </c>
      <c r="B300">
        <v>-0.16279099999999999</v>
      </c>
      <c r="C300">
        <v>-10.35</v>
      </c>
      <c r="D300">
        <v>-5.69</v>
      </c>
      <c r="E300">
        <v>-3.31</v>
      </c>
      <c r="F300">
        <v>-29.17</v>
      </c>
      <c r="G300">
        <v>93.42</v>
      </c>
      <c r="H300">
        <v>-17.82</v>
      </c>
      <c r="I300">
        <v>41.25</v>
      </c>
      <c r="J300">
        <v>-17.149999999999999</v>
      </c>
      <c r="K300" s="190">
        <f>INDEX(Bonds!$A$1:$I$1387,MATCH(Sov!A300,Bonds!$A$1:$A$1387,0),4)</f>
        <v>-0.27389999999999998</v>
      </c>
      <c r="L300" s="110">
        <f t="shared" si="92"/>
        <v>44118</v>
      </c>
      <c r="M300" s="187">
        <f t="shared" si="93"/>
        <v>0.11110899999999999</v>
      </c>
      <c r="N300" s="187">
        <f t="shared" si="84"/>
        <v>-0.10349999999999999</v>
      </c>
      <c r="O300" s="187">
        <f t="shared" si="85"/>
        <v>-5.6900000000000006E-2</v>
      </c>
      <c r="P300" s="187">
        <f t="shared" si="86"/>
        <v>-3.3099999999999997E-2</v>
      </c>
      <c r="Q300" s="187">
        <f t="shared" si="87"/>
        <v>-0.29170000000000001</v>
      </c>
      <c r="R300" s="187">
        <f t="shared" si="88"/>
        <v>0.93420000000000003</v>
      </c>
      <c r="S300" s="187">
        <f t="shared" si="89"/>
        <v>-0.1782</v>
      </c>
      <c r="T300" s="187">
        <f t="shared" si="90"/>
        <v>0.41249999999999998</v>
      </c>
      <c r="U300" s="187">
        <f t="shared" si="91"/>
        <v>-0.17149999999999999</v>
      </c>
    </row>
    <row r="301" spans="1:21" customFormat="1" x14ac:dyDescent="0.35">
      <c r="A301" s="193">
        <v>44117</v>
      </c>
      <c r="B301">
        <v>-0.15338199999999999</v>
      </c>
      <c r="C301">
        <v>-11.17</v>
      </c>
      <c r="D301">
        <v>-6.63</v>
      </c>
      <c r="E301">
        <v>-4.1500000000000004</v>
      </c>
      <c r="F301">
        <v>-29.21</v>
      </c>
      <c r="G301">
        <v>90.63</v>
      </c>
      <c r="H301">
        <v>-19.53</v>
      </c>
      <c r="I301">
        <v>39.53</v>
      </c>
      <c r="J301">
        <v>-15.85</v>
      </c>
      <c r="K301" s="190">
        <f>INDEX(Bonds!$A$1:$I$1387,MATCH(Sov!A301,Bonds!$A$1:$A$1387,0),4)</f>
        <v>-0.25</v>
      </c>
      <c r="L301" s="110">
        <f t="shared" si="92"/>
        <v>44117</v>
      </c>
      <c r="M301" s="187">
        <f t="shared" si="93"/>
        <v>9.6618000000000009E-2</v>
      </c>
      <c r="N301" s="187">
        <f t="shared" si="84"/>
        <v>-0.11169999999999999</v>
      </c>
      <c r="O301" s="187">
        <f t="shared" si="85"/>
        <v>-6.6299999999999998E-2</v>
      </c>
      <c r="P301" s="187">
        <f t="shared" si="86"/>
        <v>-4.1500000000000002E-2</v>
      </c>
      <c r="Q301" s="187">
        <f t="shared" si="87"/>
        <v>-0.29210000000000003</v>
      </c>
      <c r="R301" s="187">
        <f t="shared" si="88"/>
        <v>0.90629999999999999</v>
      </c>
      <c r="S301" s="187">
        <f t="shared" si="89"/>
        <v>-0.1953</v>
      </c>
      <c r="T301" s="187">
        <f t="shared" si="90"/>
        <v>0.39529999999999998</v>
      </c>
      <c r="U301" s="187">
        <f t="shared" si="91"/>
        <v>-0.1585</v>
      </c>
    </row>
    <row r="302" spans="1:21" customFormat="1" x14ac:dyDescent="0.35">
      <c r="A302" s="193">
        <v>44116</v>
      </c>
      <c r="B302">
        <v>-0.13536000000000001</v>
      </c>
      <c r="C302">
        <v>-10.91</v>
      </c>
      <c r="D302">
        <v>-6.55</v>
      </c>
      <c r="E302">
        <v>-3.53</v>
      </c>
      <c r="F302">
        <v>-28.25</v>
      </c>
      <c r="G302">
        <v>91.34</v>
      </c>
      <c r="H302">
        <v>-18.54</v>
      </c>
      <c r="I302">
        <v>38.450000000000003</v>
      </c>
      <c r="J302">
        <v>-15.91</v>
      </c>
      <c r="K302" s="190">
        <f>INDEX(Bonds!$A$1:$I$1387,MATCH(Sov!A302,Bonds!$A$1:$A$1387,0),4)</f>
        <v>-0.2361</v>
      </c>
      <c r="L302" s="110">
        <f t="shared" si="92"/>
        <v>44116</v>
      </c>
      <c r="M302" s="187">
        <f t="shared" si="93"/>
        <v>0.10074</v>
      </c>
      <c r="N302" s="187">
        <f t="shared" si="84"/>
        <v>-0.1091</v>
      </c>
      <c r="O302" s="187">
        <f t="shared" si="85"/>
        <v>-6.5500000000000003E-2</v>
      </c>
      <c r="P302" s="187">
        <f t="shared" si="86"/>
        <v>-3.5299999999999998E-2</v>
      </c>
      <c r="Q302" s="187">
        <f t="shared" si="87"/>
        <v>-0.28249999999999997</v>
      </c>
      <c r="R302" s="187">
        <f t="shared" si="88"/>
        <v>0.91339999999999999</v>
      </c>
      <c r="S302" s="187">
        <f t="shared" si="89"/>
        <v>-0.18539999999999998</v>
      </c>
      <c r="T302" s="187">
        <f t="shared" si="90"/>
        <v>0.38450000000000001</v>
      </c>
      <c r="U302" s="187">
        <f t="shared" si="91"/>
        <v>-0.15909999999999999</v>
      </c>
    </row>
    <row r="303" spans="1:21" customFormat="1" x14ac:dyDescent="0.35">
      <c r="A303" s="193">
        <v>44113</v>
      </c>
      <c r="B303">
        <v>-0.124571</v>
      </c>
      <c r="C303">
        <v>-10.36</v>
      </c>
      <c r="D303">
        <v>-5.78</v>
      </c>
      <c r="E303">
        <v>-4.21</v>
      </c>
      <c r="F303">
        <v>-29.5</v>
      </c>
      <c r="G303">
        <v>95.74</v>
      </c>
      <c r="H303">
        <v>-18.77</v>
      </c>
      <c r="I303">
        <v>40.909999999999997</v>
      </c>
      <c r="J303">
        <v>-15.84</v>
      </c>
      <c r="K303" s="190">
        <f>INDEX(Bonds!$A$1:$I$1387,MATCH(Sov!A303,Bonds!$A$1:$A$1387,0),4)</f>
        <v>-0.22489999999999999</v>
      </c>
      <c r="L303" s="110">
        <f t="shared" si="92"/>
        <v>44113</v>
      </c>
      <c r="M303" s="187">
        <f t="shared" si="93"/>
        <v>0.10032899999999999</v>
      </c>
      <c r="N303" s="187">
        <f t="shared" si="84"/>
        <v>-0.1036</v>
      </c>
      <c r="O303" s="187">
        <f t="shared" si="85"/>
        <v>-5.7800000000000004E-2</v>
      </c>
      <c r="P303" s="187">
        <f t="shared" si="86"/>
        <v>-4.2099999999999999E-2</v>
      </c>
      <c r="Q303" s="187">
        <f t="shared" si="87"/>
        <v>-0.29499999999999998</v>
      </c>
      <c r="R303" s="187">
        <f t="shared" si="88"/>
        <v>0.95739999999999992</v>
      </c>
      <c r="S303" s="187">
        <f t="shared" si="89"/>
        <v>-0.18770000000000001</v>
      </c>
      <c r="T303" s="187">
        <f t="shared" si="90"/>
        <v>0.40909999999999996</v>
      </c>
      <c r="U303" s="187">
        <f t="shared" si="91"/>
        <v>-0.15839999999999999</v>
      </c>
    </row>
    <row r="304" spans="1:21" customFormat="1" x14ac:dyDescent="0.35">
      <c r="A304" s="193">
        <v>44112</v>
      </c>
      <c r="B304">
        <v>-0.112831</v>
      </c>
      <c r="C304">
        <v>-10.25</v>
      </c>
      <c r="D304">
        <v>-6.47</v>
      </c>
      <c r="E304">
        <v>-3.58</v>
      </c>
      <c r="F304">
        <v>-28.5</v>
      </c>
      <c r="G304">
        <v>98.05</v>
      </c>
      <c r="H304">
        <v>-18.440000000000001</v>
      </c>
      <c r="I304">
        <v>42.91</v>
      </c>
      <c r="J304">
        <v>-15.26</v>
      </c>
      <c r="K304" s="190">
        <f>INDEX(Bonds!$A$1:$I$1387,MATCH(Sov!A304,Bonds!$A$1:$A$1387,0),4)</f>
        <v>-0.2281</v>
      </c>
      <c r="L304" s="110">
        <f t="shared" si="92"/>
        <v>44112</v>
      </c>
      <c r="M304" s="187">
        <f t="shared" si="93"/>
        <v>0.115269</v>
      </c>
      <c r="N304" s="187">
        <f t="shared" si="84"/>
        <v>-0.10249999999999999</v>
      </c>
      <c r="O304" s="187">
        <f t="shared" si="85"/>
        <v>-6.4699999999999994E-2</v>
      </c>
      <c r="P304" s="187">
        <f t="shared" si="86"/>
        <v>-3.5799999999999998E-2</v>
      </c>
      <c r="Q304" s="187">
        <f t="shared" si="87"/>
        <v>-0.28499999999999998</v>
      </c>
      <c r="R304" s="187">
        <f t="shared" si="88"/>
        <v>0.98049999999999993</v>
      </c>
      <c r="S304" s="187">
        <f t="shared" si="89"/>
        <v>-0.18440000000000001</v>
      </c>
      <c r="T304" s="187">
        <f t="shared" si="90"/>
        <v>0.42909999999999998</v>
      </c>
      <c r="U304" s="187">
        <f t="shared" si="91"/>
        <v>-0.15259999999999999</v>
      </c>
    </row>
    <row r="305" spans="1:21" customFormat="1" x14ac:dyDescent="0.35">
      <c r="A305" s="193">
        <v>44111</v>
      </c>
      <c r="B305">
        <v>-8.1503000000000006E-2</v>
      </c>
      <c r="C305">
        <v>-9.07</v>
      </c>
      <c r="D305">
        <v>-5.32</v>
      </c>
      <c r="E305">
        <v>-2.08</v>
      </c>
      <c r="F305">
        <v>-27.49</v>
      </c>
      <c r="G305">
        <v>99.4</v>
      </c>
      <c r="H305">
        <v>-17.09</v>
      </c>
      <c r="I305">
        <v>46.77</v>
      </c>
      <c r="J305">
        <v>-15.18</v>
      </c>
      <c r="K305" s="190">
        <f>INDEX(Bonds!$A$1:$I$1387,MATCH(Sov!A305,Bonds!$A$1:$A$1387,0),4)</f>
        <v>-0.2</v>
      </c>
      <c r="L305" s="110">
        <f t="shared" si="92"/>
        <v>44111</v>
      </c>
      <c r="M305" s="187">
        <f t="shared" si="93"/>
        <v>0.11849700000000001</v>
      </c>
      <c r="N305" s="187">
        <f t="shared" si="84"/>
        <v>-9.0700000000000003E-2</v>
      </c>
      <c r="O305" s="187">
        <f t="shared" si="85"/>
        <v>-5.3200000000000004E-2</v>
      </c>
      <c r="P305" s="187">
        <f t="shared" si="86"/>
        <v>-2.0799999999999999E-2</v>
      </c>
      <c r="Q305" s="187">
        <f t="shared" si="87"/>
        <v>-0.27489999999999998</v>
      </c>
      <c r="R305" s="187">
        <f t="shared" si="88"/>
        <v>0.99400000000000011</v>
      </c>
      <c r="S305" s="187">
        <f t="shared" si="89"/>
        <v>-0.1709</v>
      </c>
      <c r="T305" s="187">
        <f t="shared" si="90"/>
        <v>0.4677</v>
      </c>
      <c r="U305" s="187">
        <f t="shared" si="91"/>
        <v>-0.15179999999999999</v>
      </c>
    </row>
    <row r="306" spans="1:21" customFormat="1" x14ac:dyDescent="0.35">
      <c r="A306" s="193">
        <v>44110</v>
      </c>
      <c r="B306">
        <v>-4.5726999999999997E-2</v>
      </c>
      <c r="C306">
        <v>-9.75</v>
      </c>
      <c r="D306">
        <v>-6.39</v>
      </c>
      <c r="E306">
        <v>-3.5</v>
      </c>
      <c r="F306">
        <v>-27.85</v>
      </c>
      <c r="G306">
        <v>100.79</v>
      </c>
      <c r="H306">
        <v>-17.45</v>
      </c>
      <c r="I306">
        <v>45.01</v>
      </c>
      <c r="J306">
        <v>-15.16</v>
      </c>
      <c r="K306" s="190">
        <f>INDEX(Bonds!$A$1:$I$1387,MATCH(Sov!A306,Bonds!$A$1:$A$1387,0),4)</f>
        <v>-0.23</v>
      </c>
      <c r="L306" s="110">
        <f t="shared" si="92"/>
        <v>44110</v>
      </c>
      <c r="M306" s="187">
        <f t="shared" si="93"/>
        <v>0.18427300000000002</v>
      </c>
      <c r="N306" s="187">
        <f t="shared" si="84"/>
        <v>-9.7500000000000003E-2</v>
      </c>
      <c r="O306" s="187">
        <f t="shared" si="85"/>
        <v>-6.3899999999999998E-2</v>
      </c>
      <c r="P306" s="187">
        <f t="shared" si="86"/>
        <v>-3.5000000000000003E-2</v>
      </c>
      <c r="Q306" s="187">
        <f t="shared" si="87"/>
        <v>-0.27850000000000003</v>
      </c>
      <c r="R306" s="187">
        <f t="shared" si="88"/>
        <v>1.0079</v>
      </c>
      <c r="S306" s="187">
        <f t="shared" si="89"/>
        <v>-0.17449999999999999</v>
      </c>
      <c r="T306" s="187">
        <f t="shared" si="90"/>
        <v>0.4501</v>
      </c>
      <c r="U306" s="187">
        <f t="shared" si="91"/>
        <v>-0.15160000000000001</v>
      </c>
    </row>
    <row r="307" spans="1:21" customFormat="1" x14ac:dyDescent="0.35">
      <c r="A307" s="193">
        <v>44109</v>
      </c>
      <c r="B307">
        <v>-7.4663999999999994E-2</v>
      </c>
      <c r="C307">
        <v>-8.7799999999999994</v>
      </c>
      <c r="D307">
        <v>-5.24</v>
      </c>
      <c r="E307">
        <v>-2.0699999999999998</v>
      </c>
      <c r="F307">
        <v>-26.39</v>
      </c>
      <c r="G307">
        <v>103.71</v>
      </c>
      <c r="H307">
        <v>-17.170000000000002</v>
      </c>
      <c r="I307">
        <v>48.02</v>
      </c>
      <c r="J307">
        <v>-15.34</v>
      </c>
      <c r="K307" s="190">
        <f>INDEX(Bonds!$A$1:$I$1387,MATCH(Sov!A307,Bonds!$A$1:$A$1387,0),4)</f>
        <v>-0.21</v>
      </c>
      <c r="L307" s="110">
        <f t="shared" si="92"/>
        <v>44109</v>
      </c>
      <c r="M307" s="187">
        <f t="shared" si="93"/>
        <v>0.13533600000000001</v>
      </c>
      <c r="N307" s="187">
        <f t="shared" si="84"/>
        <v>-8.7799999999999989E-2</v>
      </c>
      <c r="O307" s="187">
        <f t="shared" si="85"/>
        <v>-5.2400000000000002E-2</v>
      </c>
      <c r="P307" s="187">
        <f t="shared" si="86"/>
        <v>-2.07E-2</v>
      </c>
      <c r="Q307" s="187">
        <f t="shared" si="87"/>
        <v>-0.26390000000000002</v>
      </c>
      <c r="R307" s="187">
        <f t="shared" si="88"/>
        <v>1.0370999999999999</v>
      </c>
      <c r="S307" s="187">
        <f t="shared" si="89"/>
        <v>-0.17170000000000002</v>
      </c>
      <c r="T307" s="187">
        <f t="shared" si="90"/>
        <v>0.48020000000000002</v>
      </c>
      <c r="U307" s="187">
        <f t="shared" si="91"/>
        <v>-0.15340000000000001</v>
      </c>
    </row>
    <row r="308" spans="1:21" customFormat="1" x14ac:dyDescent="0.35">
      <c r="A308" s="193">
        <v>44106</v>
      </c>
      <c r="B308">
        <v>-6.2321000000000001E-2</v>
      </c>
      <c r="C308">
        <v>-9.51</v>
      </c>
      <c r="D308">
        <v>-5.55</v>
      </c>
      <c r="E308">
        <v>-2.5299999999999998</v>
      </c>
      <c r="F308">
        <v>-28.87</v>
      </c>
      <c r="G308">
        <v>102.26</v>
      </c>
      <c r="H308">
        <v>-17.47</v>
      </c>
      <c r="I308">
        <v>46.1</v>
      </c>
      <c r="J308">
        <v>-15.89</v>
      </c>
      <c r="K308" s="190">
        <f>INDEX(Bonds!$A$1:$I$1387,MATCH(Sov!A308,Bonds!$A$1:$A$1387,0),4)</f>
        <v>-0.24</v>
      </c>
      <c r="L308" s="110">
        <f t="shared" si="92"/>
        <v>44106</v>
      </c>
      <c r="M308" s="187">
        <f t="shared" si="93"/>
        <v>0.17767899999999998</v>
      </c>
      <c r="N308" s="187">
        <f t="shared" si="84"/>
        <v>-9.5100000000000004E-2</v>
      </c>
      <c r="O308" s="187">
        <f t="shared" si="85"/>
        <v>-5.5500000000000001E-2</v>
      </c>
      <c r="P308" s="187">
        <f t="shared" si="86"/>
        <v>-2.53E-2</v>
      </c>
      <c r="Q308" s="187">
        <f t="shared" si="87"/>
        <v>-0.28870000000000001</v>
      </c>
      <c r="R308" s="187">
        <f t="shared" si="88"/>
        <v>1.0226</v>
      </c>
      <c r="S308" s="187">
        <f t="shared" si="89"/>
        <v>-0.17469999999999999</v>
      </c>
      <c r="T308" s="187">
        <f t="shared" si="90"/>
        <v>0.46100000000000002</v>
      </c>
      <c r="U308" s="187">
        <f t="shared" si="91"/>
        <v>-0.15890000000000001</v>
      </c>
    </row>
    <row r="309" spans="1:21" customFormat="1" x14ac:dyDescent="0.35">
      <c r="A309" s="193">
        <v>44105</v>
      </c>
      <c r="B309">
        <v>-7.7141000000000001E-2</v>
      </c>
      <c r="C309">
        <v>-8.41</v>
      </c>
      <c r="D309">
        <v>-5.33</v>
      </c>
      <c r="E309">
        <v>-0.1</v>
      </c>
      <c r="F309">
        <v>-27.1</v>
      </c>
      <c r="G309">
        <v>106.82</v>
      </c>
      <c r="H309">
        <v>-17.13</v>
      </c>
      <c r="I309">
        <v>48.5</v>
      </c>
      <c r="J309">
        <v>-16.12</v>
      </c>
      <c r="K309" s="190">
        <f>INDEX(Bonds!$A$1:$I$1387,MATCH(Sov!A309,Bonds!$A$1:$A$1387,0),4)</f>
        <v>-0.23</v>
      </c>
      <c r="L309" s="110">
        <f t="shared" si="92"/>
        <v>44105</v>
      </c>
      <c r="M309" s="187">
        <f t="shared" si="93"/>
        <v>0.15285900000000002</v>
      </c>
      <c r="N309" s="187">
        <f t="shared" si="84"/>
        <v>-8.4100000000000008E-2</v>
      </c>
      <c r="O309" s="187">
        <f t="shared" si="85"/>
        <v>-5.33E-2</v>
      </c>
      <c r="P309" s="187">
        <f t="shared" si="86"/>
        <v>-1E-3</v>
      </c>
      <c r="Q309" s="187">
        <f t="shared" si="87"/>
        <v>-0.27100000000000002</v>
      </c>
      <c r="R309" s="187">
        <f t="shared" si="88"/>
        <v>1.0682</v>
      </c>
      <c r="S309" s="187">
        <f t="shared" si="89"/>
        <v>-0.17129999999999998</v>
      </c>
      <c r="T309" s="187">
        <f t="shared" si="90"/>
        <v>0.48499999999999999</v>
      </c>
      <c r="U309" s="187">
        <f t="shared" si="91"/>
        <v>-0.16120000000000001</v>
      </c>
    </row>
    <row r="310" spans="1:21" customFormat="1" x14ac:dyDescent="0.35">
      <c r="A310" s="193">
        <v>44104</v>
      </c>
      <c r="B310">
        <v>-5.3606000000000001E-2</v>
      </c>
      <c r="C310">
        <v>-8.68</v>
      </c>
      <c r="D310">
        <v>-3.51</v>
      </c>
      <c r="E310">
        <v>-1.62</v>
      </c>
      <c r="F310">
        <v>-28.21</v>
      </c>
      <c r="G310">
        <v>109.89</v>
      </c>
      <c r="H310">
        <v>-14.95</v>
      </c>
      <c r="I310">
        <v>48.05</v>
      </c>
      <c r="J310">
        <v>-16.47</v>
      </c>
      <c r="K310" s="190">
        <f>INDEX(Bonds!$A$1:$I$1387,MATCH(Sov!A310,Bonds!$A$1:$A$1387,0),4)</f>
        <v>-0.2321</v>
      </c>
      <c r="L310" s="110">
        <f t="shared" si="92"/>
        <v>44104</v>
      </c>
      <c r="M310" s="187">
        <f t="shared" si="93"/>
        <v>0.17849399999999999</v>
      </c>
      <c r="N310" s="187">
        <f t="shared" si="84"/>
        <v>-8.6800000000000002E-2</v>
      </c>
      <c r="O310" s="187">
        <f t="shared" si="85"/>
        <v>-3.5099999999999999E-2</v>
      </c>
      <c r="P310" s="187">
        <f t="shared" si="86"/>
        <v>-1.6200000000000003E-2</v>
      </c>
      <c r="Q310" s="187">
        <f t="shared" si="87"/>
        <v>-0.28210000000000002</v>
      </c>
      <c r="R310" s="187">
        <f t="shared" si="88"/>
        <v>1.0989</v>
      </c>
      <c r="S310" s="187">
        <f t="shared" si="89"/>
        <v>-0.14949999999999999</v>
      </c>
      <c r="T310" s="187">
        <f t="shared" si="90"/>
        <v>0.48049999999999998</v>
      </c>
      <c r="U310" s="187">
        <f t="shared" si="91"/>
        <v>-0.16469999999999999</v>
      </c>
    </row>
    <row r="311" spans="1:21" x14ac:dyDescent="0.35">
      <c r="A311" s="193">
        <v>44103</v>
      </c>
      <c r="B311">
        <v>-7.8870999999999997E-2</v>
      </c>
      <c r="C311">
        <v>-9.1999999999999993</v>
      </c>
      <c r="D311">
        <v>-5.75</v>
      </c>
      <c r="E311">
        <v>-2.0499999999999998</v>
      </c>
      <c r="F311">
        <v>-28.62</v>
      </c>
      <c r="G311">
        <v>110.34</v>
      </c>
      <c r="H311">
        <v>-16.5</v>
      </c>
      <c r="I311">
        <v>47.32</v>
      </c>
      <c r="J311">
        <v>-17.260000000000002</v>
      </c>
      <c r="K311" s="190">
        <f>INDEX(Bonds!$A$1:$I$1387,MATCH(Sov!A311,Bonds!$A$1:$A$1387,0),4)</f>
        <v>-0.25</v>
      </c>
      <c r="L311" s="110">
        <f t="shared" si="92"/>
        <v>44103</v>
      </c>
      <c r="M311" s="187">
        <f t="shared" si="93"/>
        <v>0.171129</v>
      </c>
      <c r="N311" s="187">
        <f t="shared" si="84"/>
        <v>-9.1999999999999998E-2</v>
      </c>
      <c r="O311" s="187">
        <f t="shared" si="85"/>
        <v>-5.7500000000000002E-2</v>
      </c>
      <c r="P311" s="187">
        <f t="shared" si="86"/>
        <v>-2.0499999999999997E-2</v>
      </c>
      <c r="Q311" s="187">
        <f t="shared" si="87"/>
        <v>-0.28620000000000001</v>
      </c>
      <c r="R311" s="187">
        <f t="shared" si="88"/>
        <v>1.1033999999999999</v>
      </c>
      <c r="S311" s="187">
        <f t="shared" si="89"/>
        <v>-0.16500000000000001</v>
      </c>
      <c r="T311" s="187">
        <f t="shared" si="90"/>
        <v>0.47320000000000001</v>
      </c>
      <c r="U311" s="187">
        <f t="shared" si="91"/>
        <v>-0.1726</v>
      </c>
    </row>
    <row r="312" spans="1:21" x14ac:dyDescent="0.35">
      <c r="A312" s="193">
        <v>44102</v>
      </c>
      <c r="B312">
        <v>-8.6527999999999994E-2</v>
      </c>
      <c r="C312">
        <v>-8.7100000000000009</v>
      </c>
      <c r="D312">
        <v>-4.33</v>
      </c>
      <c r="E312">
        <v>-1.72</v>
      </c>
      <c r="F312">
        <v>-26.82</v>
      </c>
      <c r="G312">
        <v>110.92</v>
      </c>
      <c r="H312">
        <v>-16.22</v>
      </c>
      <c r="I312">
        <v>48.26</v>
      </c>
      <c r="J312">
        <v>-16.68</v>
      </c>
      <c r="K312" s="190">
        <f>INDEX(Bonds!$A$1:$I$1387,MATCH(Sov!A312,Bonds!$A$1:$A$1387,0),4)</f>
        <v>-0.23</v>
      </c>
      <c r="L312" s="110">
        <f t="shared" si="92"/>
        <v>44102</v>
      </c>
      <c r="M312" s="187">
        <f t="shared" si="93"/>
        <v>0.14347200000000002</v>
      </c>
      <c r="N312" s="187">
        <f t="shared" si="84"/>
        <v>-8.7100000000000011E-2</v>
      </c>
      <c r="O312" s="187">
        <f t="shared" si="85"/>
        <v>-4.3299999999999998E-2</v>
      </c>
      <c r="P312" s="187">
        <f t="shared" si="86"/>
        <v>-1.72E-2</v>
      </c>
      <c r="Q312" s="187">
        <f t="shared" si="87"/>
        <v>-0.26819999999999999</v>
      </c>
      <c r="R312" s="187">
        <f t="shared" si="88"/>
        <v>1.1092</v>
      </c>
      <c r="S312" s="187">
        <f t="shared" si="89"/>
        <v>-0.16219999999999998</v>
      </c>
      <c r="T312" s="187">
        <f t="shared" si="90"/>
        <v>0.48259999999999997</v>
      </c>
      <c r="U312" s="187">
        <f t="shared" si="91"/>
        <v>-0.1668</v>
      </c>
    </row>
    <row r="313" spans="1:21" x14ac:dyDescent="0.35">
      <c r="A313" s="193">
        <v>44099</v>
      </c>
      <c r="B313">
        <v>-7.6442999999999997E-2</v>
      </c>
      <c r="C313">
        <v>-8.0299999999999994</v>
      </c>
      <c r="D313">
        <v>-2.66</v>
      </c>
      <c r="E313">
        <v>0.11</v>
      </c>
      <c r="F313">
        <v>-27.72</v>
      </c>
      <c r="G313">
        <v>115.65</v>
      </c>
      <c r="H313">
        <v>-14.56</v>
      </c>
      <c r="I313">
        <v>49.23</v>
      </c>
      <c r="J313">
        <v>-17.09</v>
      </c>
      <c r="K313" s="190">
        <f>INDEX(Bonds!$A$1:$I$1387,MATCH(Sov!A313,Bonds!$A$1:$A$1387,0),4)</f>
        <v>-0.24</v>
      </c>
      <c r="L313" s="110">
        <f t="shared" si="92"/>
        <v>44099</v>
      </c>
      <c r="M313" s="187">
        <f t="shared" si="93"/>
        <v>0.16355700000000001</v>
      </c>
      <c r="N313" s="187">
        <f t="shared" si="84"/>
        <v>-8.0299999999999996E-2</v>
      </c>
      <c r="O313" s="187">
        <f t="shared" si="85"/>
        <v>-2.6600000000000002E-2</v>
      </c>
      <c r="P313" s="187">
        <f t="shared" si="86"/>
        <v>1.1000000000000001E-3</v>
      </c>
      <c r="Q313" s="187">
        <f t="shared" si="87"/>
        <v>-0.2772</v>
      </c>
      <c r="R313" s="187">
        <f t="shared" si="88"/>
        <v>1.1565000000000001</v>
      </c>
      <c r="S313" s="187">
        <f t="shared" si="89"/>
        <v>-0.14560000000000001</v>
      </c>
      <c r="T313" s="187">
        <f t="shared" si="90"/>
        <v>0.49229999999999996</v>
      </c>
      <c r="U313" s="187">
        <f t="shared" si="91"/>
        <v>-0.1709</v>
      </c>
    </row>
    <row r="314" spans="1:21" x14ac:dyDescent="0.35">
      <c r="A314" s="193">
        <v>44098</v>
      </c>
      <c r="B314">
        <v>-7.4903999999999998E-2</v>
      </c>
      <c r="C314">
        <v>-8.4499999999999993</v>
      </c>
      <c r="D314">
        <v>-2.94</v>
      </c>
      <c r="E314">
        <v>-0.89</v>
      </c>
      <c r="F314">
        <v>-27.09</v>
      </c>
      <c r="G314">
        <v>110.54</v>
      </c>
      <c r="H314">
        <v>-15.62</v>
      </c>
      <c r="I314">
        <v>47.28</v>
      </c>
      <c r="J314">
        <v>-17.29</v>
      </c>
      <c r="K314" s="190">
        <f>INDEX(Bonds!$A$1:$I$1387,MATCH(Sov!A314,Bonds!$A$1:$A$1387,0),4)</f>
        <v>-0.23</v>
      </c>
      <c r="L314" s="110">
        <f t="shared" si="92"/>
        <v>44098</v>
      </c>
      <c r="M314" s="187">
        <f t="shared" si="93"/>
        <v>0.15509600000000001</v>
      </c>
      <c r="N314" s="187">
        <f t="shared" si="84"/>
        <v>-8.4499999999999992E-2</v>
      </c>
      <c r="O314" s="187">
        <f t="shared" si="85"/>
        <v>-2.9399999999999999E-2</v>
      </c>
      <c r="P314" s="187">
        <f t="shared" si="86"/>
        <v>-8.8999999999999999E-3</v>
      </c>
      <c r="Q314" s="187">
        <f t="shared" si="87"/>
        <v>-0.27089999999999997</v>
      </c>
      <c r="R314" s="187">
        <f t="shared" si="88"/>
        <v>1.1054000000000002</v>
      </c>
      <c r="S314" s="187">
        <f t="shared" si="89"/>
        <v>-0.15620000000000001</v>
      </c>
      <c r="T314" s="187">
        <f t="shared" si="90"/>
        <v>0.4728</v>
      </c>
      <c r="U314" s="187">
        <f t="shared" si="91"/>
        <v>-0.1729</v>
      </c>
    </row>
    <row r="315" spans="1:21" x14ac:dyDescent="0.35">
      <c r="A315" s="193">
        <v>44097</v>
      </c>
      <c r="B315">
        <v>-7.0460999999999996E-2</v>
      </c>
      <c r="C315">
        <v>-8.34</v>
      </c>
      <c r="D315">
        <v>-3.82</v>
      </c>
      <c r="E315">
        <v>-0.77</v>
      </c>
      <c r="F315">
        <v>-25.72</v>
      </c>
      <c r="G315">
        <v>108.4</v>
      </c>
      <c r="H315">
        <v>-15.74</v>
      </c>
      <c r="I315">
        <v>46.76</v>
      </c>
      <c r="J315">
        <v>-16.89</v>
      </c>
      <c r="K315" s="190">
        <f>INDEX(Bonds!$A$1:$I$1387,MATCH(Sov!A315,Bonds!$A$1:$A$1387,0),4)</f>
        <v>-0.23</v>
      </c>
      <c r="L315" s="110">
        <f t="shared" si="92"/>
        <v>44097</v>
      </c>
      <c r="M315" s="187">
        <f t="shared" si="93"/>
        <v>0.15953900000000001</v>
      </c>
      <c r="N315" s="187">
        <f t="shared" si="84"/>
        <v>-8.3400000000000002E-2</v>
      </c>
      <c r="O315" s="187">
        <f t="shared" si="85"/>
        <v>-3.8199999999999998E-2</v>
      </c>
      <c r="P315" s="187">
        <f t="shared" si="86"/>
        <v>-7.7000000000000002E-3</v>
      </c>
      <c r="Q315" s="187">
        <f t="shared" si="87"/>
        <v>-0.25719999999999998</v>
      </c>
      <c r="R315" s="187">
        <f t="shared" si="88"/>
        <v>1.0840000000000001</v>
      </c>
      <c r="S315" s="187">
        <f t="shared" si="89"/>
        <v>-0.15740000000000001</v>
      </c>
      <c r="T315" s="187">
        <f t="shared" si="90"/>
        <v>0.46759999999999996</v>
      </c>
      <c r="U315" s="187">
        <f t="shared" si="91"/>
        <v>-0.16889999999999999</v>
      </c>
    </row>
    <row r="316" spans="1:21" x14ac:dyDescent="0.35">
      <c r="A316" s="193">
        <v>44096</v>
      </c>
      <c r="B316">
        <v>-6.5941E-2</v>
      </c>
      <c r="C316">
        <v>-8.06</v>
      </c>
      <c r="D316">
        <v>-3.27</v>
      </c>
      <c r="E316">
        <v>-1.53</v>
      </c>
      <c r="F316">
        <v>-27.04</v>
      </c>
      <c r="G316">
        <v>109.87</v>
      </c>
      <c r="H316">
        <v>-15.25</v>
      </c>
      <c r="I316">
        <v>46.11</v>
      </c>
      <c r="J316">
        <v>-17.28</v>
      </c>
      <c r="K316" s="190">
        <f>INDEX(Bonds!$A$1:$I$1387,MATCH(Sov!A316,Bonds!$A$1:$A$1387,0),4)</f>
        <v>-0.23</v>
      </c>
      <c r="L316" s="110">
        <f t="shared" si="92"/>
        <v>44096</v>
      </c>
      <c r="M316" s="187">
        <f t="shared" si="93"/>
        <v>0.16405900000000001</v>
      </c>
      <c r="N316" s="187">
        <f t="shared" si="84"/>
        <v>-8.0600000000000005E-2</v>
      </c>
      <c r="O316" s="187">
        <f t="shared" si="85"/>
        <v>-3.27E-2</v>
      </c>
      <c r="P316" s="187">
        <f t="shared" si="86"/>
        <v>-1.5300000000000001E-2</v>
      </c>
      <c r="Q316" s="187">
        <f t="shared" si="87"/>
        <v>-0.27039999999999997</v>
      </c>
      <c r="R316" s="187">
        <f t="shared" si="88"/>
        <v>1.0987</v>
      </c>
      <c r="S316" s="187">
        <f t="shared" si="89"/>
        <v>-0.1525</v>
      </c>
      <c r="T316" s="187">
        <f t="shared" si="90"/>
        <v>0.46110000000000001</v>
      </c>
      <c r="U316" s="187">
        <f t="shared" si="91"/>
        <v>-0.17280000000000001</v>
      </c>
    </row>
    <row r="317" spans="1:21" x14ac:dyDescent="0.35">
      <c r="A317" s="193">
        <v>44095</v>
      </c>
      <c r="B317">
        <v>-6.1934999999999997E-2</v>
      </c>
      <c r="C317">
        <v>-8.91</v>
      </c>
      <c r="D317">
        <v>-1.79</v>
      </c>
      <c r="E317">
        <v>-0.75</v>
      </c>
      <c r="F317">
        <v>-27.21</v>
      </c>
      <c r="G317">
        <v>117.97</v>
      </c>
      <c r="H317">
        <v>-15.53</v>
      </c>
      <c r="I317">
        <v>50.32</v>
      </c>
      <c r="J317">
        <v>-17.48</v>
      </c>
      <c r="K317" s="190">
        <f>INDEX(Bonds!$A$1:$I$1387,MATCH(Sov!A317,Bonds!$A$1:$A$1387,0),4)</f>
        <v>-0.24</v>
      </c>
      <c r="L317" s="110">
        <f t="shared" si="92"/>
        <v>44095</v>
      </c>
      <c r="M317" s="187">
        <f t="shared" si="93"/>
        <v>0.178065</v>
      </c>
      <c r="N317" s="187">
        <f t="shared" si="84"/>
        <v>-8.9099999999999999E-2</v>
      </c>
      <c r="O317" s="187">
        <f t="shared" si="85"/>
        <v>-1.7899999999999999E-2</v>
      </c>
      <c r="P317" s="187">
        <f t="shared" si="86"/>
        <v>-7.4999999999999997E-3</v>
      </c>
      <c r="Q317" s="187">
        <f t="shared" si="87"/>
        <v>-0.27210000000000001</v>
      </c>
      <c r="R317" s="187">
        <f t="shared" si="88"/>
        <v>1.1797</v>
      </c>
      <c r="S317" s="187">
        <f t="shared" si="89"/>
        <v>-0.15529999999999999</v>
      </c>
      <c r="T317" s="187">
        <f t="shared" si="90"/>
        <v>0.50319999999999998</v>
      </c>
      <c r="U317" s="187">
        <f t="shared" si="91"/>
        <v>-0.17480000000000001</v>
      </c>
    </row>
    <row r="318" spans="1:21" x14ac:dyDescent="0.35">
      <c r="A318" s="193">
        <v>44092</v>
      </c>
      <c r="B318">
        <v>-7.4107999999999993E-2</v>
      </c>
      <c r="C318">
        <v>-6.55</v>
      </c>
      <c r="D318">
        <v>-2.0299999999999998</v>
      </c>
      <c r="E318">
        <v>-0.36</v>
      </c>
      <c r="F318">
        <v>-25.69</v>
      </c>
      <c r="G318">
        <v>118.36</v>
      </c>
      <c r="H318">
        <v>-14.17</v>
      </c>
      <c r="I318">
        <v>50.5</v>
      </c>
      <c r="J318">
        <v>-16.809999999999999</v>
      </c>
      <c r="K318" s="190">
        <f>INDEX(Bonds!$A$1:$I$1387,MATCH(Sov!A318,Bonds!$A$1:$A$1387,0),4)</f>
        <v>-0.22</v>
      </c>
      <c r="L318" s="110">
        <f t="shared" si="92"/>
        <v>44092</v>
      </c>
      <c r="M318" s="187">
        <f t="shared" si="93"/>
        <v>0.14589200000000002</v>
      </c>
      <c r="N318" s="187">
        <f t="shared" si="84"/>
        <v>-6.5500000000000003E-2</v>
      </c>
      <c r="O318" s="187">
        <f t="shared" si="85"/>
        <v>-2.0299999999999999E-2</v>
      </c>
      <c r="P318" s="187">
        <f t="shared" si="86"/>
        <v>-3.5999999999999999E-3</v>
      </c>
      <c r="Q318" s="187">
        <f t="shared" si="87"/>
        <v>-0.25690000000000002</v>
      </c>
      <c r="R318" s="187">
        <f t="shared" si="88"/>
        <v>1.1836</v>
      </c>
      <c r="S318" s="187">
        <f t="shared" si="89"/>
        <v>-0.14169999999999999</v>
      </c>
      <c r="T318" s="187">
        <f t="shared" si="90"/>
        <v>0.505</v>
      </c>
      <c r="U318" s="187">
        <f t="shared" si="91"/>
        <v>-0.1681</v>
      </c>
    </row>
    <row r="319" spans="1:21" x14ac:dyDescent="0.35">
      <c r="A319" s="193">
        <v>44091</v>
      </c>
      <c r="B319">
        <v>-5.1222999999999998E-2</v>
      </c>
      <c r="C319">
        <v>-7.46</v>
      </c>
      <c r="D319">
        <v>-3.2</v>
      </c>
      <c r="E319">
        <v>-1.28</v>
      </c>
      <c r="F319">
        <v>-24.31</v>
      </c>
      <c r="G319">
        <v>117.42</v>
      </c>
      <c r="H319">
        <v>-15.37</v>
      </c>
      <c r="I319">
        <v>48.47</v>
      </c>
      <c r="J319">
        <v>-16.91</v>
      </c>
      <c r="K319" s="190">
        <f>INDEX(Bonds!$A$1:$I$1387,MATCH(Sov!A319,Bonds!$A$1:$A$1387,0),4)</f>
        <v>-0.23</v>
      </c>
      <c r="L319" s="110">
        <f t="shared" si="92"/>
        <v>44091</v>
      </c>
      <c r="M319" s="187">
        <f t="shared" si="93"/>
        <v>0.17877700000000002</v>
      </c>
      <c r="N319" s="187">
        <f t="shared" si="84"/>
        <v>-7.46E-2</v>
      </c>
      <c r="O319" s="187">
        <f t="shared" si="85"/>
        <v>-3.2000000000000001E-2</v>
      </c>
      <c r="P319" s="187">
        <f t="shared" si="86"/>
        <v>-1.2800000000000001E-2</v>
      </c>
      <c r="Q319" s="187">
        <f t="shared" si="87"/>
        <v>-0.24309999999999998</v>
      </c>
      <c r="R319" s="187">
        <f t="shared" si="88"/>
        <v>1.1741999999999999</v>
      </c>
      <c r="S319" s="187">
        <f t="shared" si="89"/>
        <v>-0.1537</v>
      </c>
      <c r="T319" s="187">
        <f t="shared" si="90"/>
        <v>0.48469999999999996</v>
      </c>
      <c r="U319" s="187">
        <f t="shared" si="91"/>
        <v>-0.1691</v>
      </c>
    </row>
    <row r="320" spans="1:21" x14ac:dyDescent="0.35">
      <c r="A320" s="193">
        <v>44090</v>
      </c>
      <c r="B320">
        <v>-6.5074000000000007E-2</v>
      </c>
      <c r="C320">
        <v>-7.55</v>
      </c>
      <c r="D320">
        <v>-2.5099999999999998</v>
      </c>
      <c r="E320">
        <v>0.73</v>
      </c>
      <c r="F320">
        <v>-24.23</v>
      </c>
      <c r="G320">
        <v>119.47</v>
      </c>
      <c r="H320">
        <v>-14.95</v>
      </c>
      <c r="I320">
        <v>48.02</v>
      </c>
      <c r="J320">
        <v>-16.920000000000002</v>
      </c>
      <c r="K320" s="190">
        <f>INDEX(Bonds!$A$1:$I$1387,MATCH(Sov!A320,Bonds!$A$1:$A$1387,0),4)</f>
        <v>-0.21</v>
      </c>
      <c r="L320" s="110">
        <f t="shared" si="92"/>
        <v>44090</v>
      </c>
      <c r="M320" s="187">
        <f t="shared" si="93"/>
        <v>0.144926</v>
      </c>
      <c r="N320" s="187">
        <f t="shared" si="84"/>
        <v>-7.5499999999999998E-2</v>
      </c>
      <c r="O320" s="187">
        <f t="shared" si="85"/>
        <v>-2.5099999999999997E-2</v>
      </c>
      <c r="P320" s="187">
        <f t="shared" si="86"/>
        <v>7.3000000000000001E-3</v>
      </c>
      <c r="Q320" s="187">
        <f t="shared" si="87"/>
        <v>-0.24230000000000002</v>
      </c>
      <c r="R320" s="187">
        <f t="shared" si="88"/>
        <v>1.1947000000000001</v>
      </c>
      <c r="S320" s="187">
        <f t="shared" si="89"/>
        <v>-0.14949999999999999</v>
      </c>
      <c r="T320" s="187">
        <f t="shared" si="90"/>
        <v>0.48020000000000002</v>
      </c>
      <c r="U320" s="187">
        <f t="shared" si="91"/>
        <v>-0.16920000000000002</v>
      </c>
    </row>
    <row r="321" spans="1:21" x14ac:dyDescent="0.35">
      <c r="A321" s="193">
        <v>44089</v>
      </c>
      <c r="B321">
        <v>-7.0502999999999996E-2</v>
      </c>
      <c r="C321">
        <v>-6.48</v>
      </c>
      <c r="D321">
        <v>-0.69</v>
      </c>
      <c r="E321">
        <v>0.42</v>
      </c>
      <c r="F321">
        <v>-25.58</v>
      </c>
      <c r="G321">
        <v>121.33</v>
      </c>
      <c r="H321">
        <v>-13.67</v>
      </c>
      <c r="I321">
        <v>49.03</v>
      </c>
      <c r="J321">
        <v>-16.72</v>
      </c>
      <c r="K321" s="190">
        <f>INDEX(Bonds!$A$1:$I$1387,MATCH(Sov!A321,Bonds!$A$1:$A$1387,0),4)</f>
        <v>-0.21</v>
      </c>
      <c r="L321" s="110">
        <f t="shared" si="92"/>
        <v>44089</v>
      </c>
      <c r="M321" s="187">
        <f t="shared" si="93"/>
        <v>0.13949699999999998</v>
      </c>
      <c r="N321" s="187">
        <f t="shared" si="84"/>
        <v>-6.480000000000001E-2</v>
      </c>
      <c r="O321" s="187">
        <f t="shared" si="85"/>
        <v>-6.8999999999999999E-3</v>
      </c>
      <c r="P321" s="187">
        <f t="shared" si="86"/>
        <v>4.1999999999999997E-3</v>
      </c>
      <c r="Q321" s="187">
        <f t="shared" si="87"/>
        <v>-0.25579999999999997</v>
      </c>
      <c r="R321" s="187">
        <f t="shared" si="88"/>
        <v>1.2133</v>
      </c>
      <c r="S321" s="187">
        <f t="shared" si="89"/>
        <v>-0.13669999999999999</v>
      </c>
      <c r="T321" s="187">
        <f t="shared" si="90"/>
        <v>0.49030000000000001</v>
      </c>
      <c r="U321" s="187">
        <f t="shared" si="91"/>
        <v>-0.16719999999999999</v>
      </c>
    </row>
    <row r="322" spans="1:21" x14ac:dyDescent="0.35">
      <c r="A322" s="193">
        <v>44088</v>
      </c>
      <c r="B322">
        <v>-4.2819999999999997E-2</v>
      </c>
      <c r="C322">
        <v>-5.46</v>
      </c>
      <c r="D322">
        <v>-0.4</v>
      </c>
      <c r="E322">
        <v>0.88</v>
      </c>
      <c r="F322">
        <v>-26.05</v>
      </c>
      <c r="G322">
        <v>122.94</v>
      </c>
      <c r="H322">
        <v>-13.23</v>
      </c>
      <c r="I322">
        <v>50.63</v>
      </c>
      <c r="J322">
        <v>-18.02</v>
      </c>
      <c r="K322" s="190">
        <f>INDEX(Bonds!$A$1:$I$1387,MATCH(Sov!A322,Bonds!$A$1:$A$1387,0),4)</f>
        <v>-0.21</v>
      </c>
      <c r="L322" s="110">
        <f t="shared" si="92"/>
        <v>44088</v>
      </c>
      <c r="M322" s="187">
        <f t="shared" si="93"/>
        <v>0.16718</v>
      </c>
      <c r="N322" s="187">
        <f t="shared" si="84"/>
        <v>-5.4600000000000003E-2</v>
      </c>
      <c r="O322" s="187">
        <f t="shared" si="85"/>
        <v>-4.0000000000000001E-3</v>
      </c>
      <c r="P322" s="187">
        <f t="shared" si="86"/>
        <v>8.8000000000000005E-3</v>
      </c>
      <c r="Q322" s="187">
        <f t="shared" si="87"/>
        <v>-0.26050000000000001</v>
      </c>
      <c r="R322" s="187">
        <f t="shared" si="88"/>
        <v>1.2294</v>
      </c>
      <c r="S322" s="187">
        <f t="shared" si="89"/>
        <v>-0.1323</v>
      </c>
      <c r="T322" s="187">
        <f t="shared" si="90"/>
        <v>0.50629999999999997</v>
      </c>
      <c r="U322" s="187">
        <f t="shared" si="91"/>
        <v>-0.1802</v>
      </c>
    </row>
    <row r="323" spans="1:21" x14ac:dyDescent="0.35">
      <c r="A323" s="193">
        <v>44085</v>
      </c>
      <c r="B323">
        <v>-5.1421000000000001E-2</v>
      </c>
      <c r="C323">
        <v>-7.06</v>
      </c>
      <c r="D323">
        <v>1.91</v>
      </c>
      <c r="E323">
        <v>1.78</v>
      </c>
      <c r="F323">
        <v>-25.15</v>
      </c>
      <c r="G323">
        <v>125.94</v>
      </c>
      <c r="H323">
        <v>-14.9</v>
      </c>
      <c r="I323">
        <v>51.53</v>
      </c>
      <c r="J323">
        <v>-19.010000000000002</v>
      </c>
      <c r="K323" s="190">
        <f>INDEX(Bonds!$A$1:$I$1387,MATCH(Sov!A323,Bonds!$A$1:$A$1387,0),4)</f>
        <v>-0.21</v>
      </c>
      <c r="L323" s="110">
        <f t="shared" si="92"/>
        <v>44085</v>
      </c>
      <c r="M323" s="187">
        <f t="shared" si="93"/>
        <v>0.158579</v>
      </c>
      <c r="N323" s="187">
        <f t="shared" si="84"/>
        <v>-7.0599999999999996E-2</v>
      </c>
      <c r="O323" s="187">
        <f t="shared" si="85"/>
        <v>1.9099999999999999E-2</v>
      </c>
      <c r="P323" s="187">
        <f t="shared" si="86"/>
        <v>1.78E-2</v>
      </c>
      <c r="Q323" s="187">
        <f t="shared" si="87"/>
        <v>-0.2515</v>
      </c>
      <c r="R323" s="187">
        <f t="shared" si="88"/>
        <v>1.2594000000000001</v>
      </c>
      <c r="S323" s="187">
        <f t="shared" si="89"/>
        <v>-0.14899999999999999</v>
      </c>
      <c r="T323" s="187">
        <f t="shared" si="90"/>
        <v>0.51529999999999998</v>
      </c>
      <c r="U323" s="187">
        <f t="shared" si="91"/>
        <v>-0.19010000000000002</v>
      </c>
    </row>
    <row r="324" spans="1:21" x14ac:dyDescent="0.35">
      <c r="A324" s="193">
        <v>44084</v>
      </c>
      <c r="B324">
        <v>-2.2558999999999999E-2</v>
      </c>
      <c r="C324">
        <v>-6.07</v>
      </c>
      <c r="D324">
        <v>1.38</v>
      </c>
      <c r="E324">
        <v>2.2000000000000002</v>
      </c>
      <c r="F324">
        <v>-25.64</v>
      </c>
      <c r="G324">
        <v>124.78</v>
      </c>
      <c r="H324">
        <v>-13.8</v>
      </c>
      <c r="I324">
        <v>51.69</v>
      </c>
      <c r="J324">
        <v>-18.64</v>
      </c>
      <c r="K324" s="190">
        <f>INDEX(Bonds!$A$1:$I$1387,MATCH(Sov!A324,Bonds!$A$1:$A$1387,0),4)</f>
        <v>-0.17</v>
      </c>
      <c r="L324" s="110">
        <f t="shared" si="92"/>
        <v>44084</v>
      </c>
      <c r="M324" s="187">
        <f t="shared" si="93"/>
        <v>0.14744100000000002</v>
      </c>
      <c r="N324" s="187">
        <f t="shared" si="84"/>
        <v>-6.0700000000000004E-2</v>
      </c>
      <c r="O324" s="187">
        <f t="shared" si="85"/>
        <v>1.38E-2</v>
      </c>
      <c r="P324" s="187">
        <f t="shared" si="86"/>
        <v>2.2000000000000002E-2</v>
      </c>
      <c r="Q324" s="187">
        <f t="shared" si="87"/>
        <v>-0.25640000000000002</v>
      </c>
      <c r="R324" s="187">
        <f t="shared" si="88"/>
        <v>1.2478</v>
      </c>
      <c r="S324" s="187">
        <f t="shared" si="89"/>
        <v>-0.13800000000000001</v>
      </c>
      <c r="T324" s="187">
        <f t="shared" si="90"/>
        <v>0.51690000000000003</v>
      </c>
      <c r="U324" s="187">
        <f t="shared" si="91"/>
        <v>-0.18640000000000001</v>
      </c>
    </row>
    <row r="325" spans="1:21" x14ac:dyDescent="0.35">
      <c r="A325" s="193">
        <v>44083</v>
      </c>
      <c r="B325">
        <v>2.1800000000000001E-3</v>
      </c>
      <c r="C325">
        <v>-6.87</v>
      </c>
      <c r="D325">
        <v>7.0000000000000007E-2</v>
      </c>
      <c r="E325">
        <v>2.0699999999999998</v>
      </c>
      <c r="F325">
        <v>-26.92</v>
      </c>
      <c r="G325">
        <v>127.19</v>
      </c>
      <c r="H325">
        <v>-14.87</v>
      </c>
      <c r="I325">
        <v>52.42</v>
      </c>
      <c r="J325">
        <v>-18.239999999999998</v>
      </c>
      <c r="K325" s="190">
        <f>INDEX(Bonds!$A$1:$I$1387,MATCH(Sov!A325,Bonds!$A$1:$A$1387,0),4)</f>
        <v>-0.18</v>
      </c>
      <c r="L325" s="110">
        <f t="shared" si="92"/>
        <v>44083</v>
      </c>
      <c r="M325" s="187">
        <f t="shared" si="93"/>
        <v>0.18217999999999998</v>
      </c>
      <c r="N325" s="187">
        <f t="shared" si="84"/>
        <v>-6.8699999999999997E-2</v>
      </c>
      <c r="O325" s="187">
        <f t="shared" si="85"/>
        <v>7.000000000000001E-4</v>
      </c>
      <c r="P325" s="187">
        <f t="shared" si="86"/>
        <v>2.07E-2</v>
      </c>
      <c r="Q325" s="187">
        <f t="shared" si="87"/>
        <v>-0.26919999999999999</v>
      </c>
      <c r="R325" s="187">
        <f t="shared" si="88"/>
        <v>1.2719</v>
      </c>
      <c r="S325" s="187">
        <f t="shared" si="89"/>
        <v>-0.1487</v>
      </c>
      <c r="T325" s="187">
        <f t="shared" si="90"/>
        <v>0.5242</v>
      </c>
      <c r="U325" s="187">
        <f t="shared" si="91"/>
        <v>-0.18239999999999998</v>
      </c>
    </row>
    <row r="326" spans="1:21" x14ac:dyDescent="0.35">
      <c r="A326" s="193">
        <v>44082</v>
      </c>
      <c r="B326">
        <v>-2.1863E-2</v>
      </c>
      <c r="C326">
        <v>-6.05</v>
      </c>
      <c r="D326">
        <v>1.9</v>
      </c>
      <c r="E326">
        <v>3.97</v>
      </c>
      <c r="F326">
        <v>-26.68</v>
      </c>
      <c r="G326">
        <v>132.36000000000001</v>
      </c>
      <c r="H326">
        <v>-13.26</v>
      </c>
      <c r="I326">
        <v>55.2</v>
      </c>
      <c r="J326">
        <v>-18.559999999999999</v>
      </c>
      <c r="K326" s="190">
        <f>INDEX(Bonds!$A$1:$I$1387,MATCH(Sov!A326,Bonds!$A$1:$A$1387,0),4)</f>
        <v>-0.22</v>
      </c>
      <c r="L326" s="110">
        <f t="shared" si="92"/>
        <v>44082</v>
      </c>
      <c r="M326" s="187">
        <f t="shared" si="93"/>
        <v>0.19813700000000001</v>
      </c>
      <c r="N326" s="187">
        <f t="shared" si="84"/>
        <v>-6.0499999999999998E-2</v>
      </c>
      <c r="O326" s="187">
        <f t="shared" si="85"/>
        <v>1.9E-2</v>
      </c>
      <c r="P326" s="187">
        <f t="shared" si="86"/>
        <v>3.9699999999999999E-2</v>
      </c>
      <c r="Q326" s="187">
        <f t="shared" si="87"/>
        <v>-0.26679999999999998</v>
      </c>
      <c r="R326" s="187">
        <f t="shared" si="88"/>
        <v>1.3236000000000001</v>
      </c>
      <c r="S326" s="187">
        <f t="shared" si="89"/>
        <v>-0.1326</v>
      </c>
      <c r="T326" s="187">
        <f t="shared" si="90"/>
        <v>0.55200000000000005</v>
      </c>
      <c r="U326" s="187">
        <f t="shared" si="91"/>
        <v>-0.18559999999999999</v>
      </c>
    </row>
    <row r="327" spans="1:21" x14ac:dyDescent="0.35">
      <c r="A327" s="193">
        <v>44081</v>
      </c>
      <c r="B327">
        <v>-4.4505999999999997E-2</v>
      </c>
      <c r="C327">
        <v>-6.2</v>
      </c>
      <c r="D327">
        <v>1.65</v>
      </c>
      <c r="E327">
        <v>3.79</v>
      </c>
      <c r="F327">
        <v>-25.61</v>
      </c>
      <c r="G327">
        <v>130.66999999999999</v>
      </c>
      <c r="H327">
        <v>-13.83</v>
      </c>
      <c r="I327">
        <v>55.57</v>
      </c>
      <c r="J327">
        <v>-16.920000000000002</v>
      </c>
      <c r="K327" s="190">
        <f>INDEX(Bonds!$A$1:$I$1387,MATCH(Sov!A327,Bonds!$A$1:$A$1387,0),4)</f>
        <v>-0.19</v>
      </c>
      <c r="L327" s="110">
        <f t="shared" si="92"/>
        <v>44081</v>
      </c>
      <c r="M327" s="187">
        <f t="shared" si="93"/>
        <v>0.14549400000000001</v>
      </c>
      <c r="N327" s="187">
        <f t="shared" si="84"/>
        <v>-6.2E-2</v>
      </c>
      <c r="O327" s="187">
        <f t="shared" si="85"/>
        <v>1.6500000000000001E-2</v>
      </c>
      <c r="P327" s="187">
        <f t="shared" si="86"/>
        <v>3.7900000000000003E-2</v>
      </c>
      <c r="Q327" s="187">
        <f t="shared" si="87"/>
        <v>-0.25609999999999999</v>
      </c>
      <c r="R327" s="187">
        <f t="shared" si="88"/>
        <v>1.3067</v>
      </c>
      <c r="S327" s="187">
        <f t="shared" si="89"/>
        <v>-0.13830000000000001</v>
      </c>
      <c r="T327" s="187">
        <f t="shared" si="90"/>
        <v>0.55569999999999997</v>
      </c>
      <c r="U327" s="187">
        <f t="shared" si="91"/>
        <v>-0.16920000000000002</v>
      </c>
    </row>
    <row r="328" spans="1:21" x14ac:dyDescent="0.35">
      <c r="A328" s="193">
        <v>44078</v>
      </c>
      <c r="B328">
        <v>-8.4290000000000007E-3</v>
      </c>
      <c r="C328">
        <v>-6.03</v>
      </c>
      <c r="D328">
        <v>1.4</v>
      </c>
      <c r="E328">
        <v>3.51</v>
      </c>
      <c r="F328">
        <v>-26.66</v>
      </c>
      <c r="G328">
        <v>130.38</v>
      </c>
      <c r="H328">
        <v>-14.38</v>
      </c>
      <c r="I328">
        <v>55.79</v>
      </c>
      <c r="J328">
        <v>-16.350000000000001</v>
      </c>
      <c r="K328" s="190">
        <f>INDEX(Bonds!$A$1:$I$1387,MATCH(Sov!A328,Bonds!$A$1:$A$1387,0),4)</f>
        <v>-0.19</v>
      </c>
      <c r="L328" s="110">
        <f t="shared" si="92"/>
        <v>44078</v>
      </c>
      <c r="M328" s="187">
        <f t="shared" si="93"/>
        <v>0.18157100000000001</v>
      </c>
      <c r="N328" s="187">
        <f t="shared" si="84"/>
        <v>-6.0299999999999999E-2</v>
      </c>
      <c r="O328" s="187">
        <f t="shared" si="85"/>
        <v>1.3999999999999999E-2</v>
      </c>
      <c r="P328" s="187">
        <f t="shared" si="86"/>
        <v>3.5099999999999999E-2</v>
      </c>
      <c r="Q328" s="187">
        <f t="shared" si="87"/>
        <v>-0.2666</v>
      </c>
      <c r="R328" s="187">
        <f t="shared" si="88"/>
        <v>1.3037999999999998</v>
      </c>
      <c r="S328" s="187">
        <f t="shared" si="89"/>
        <v>-0.14380000000000001</v>
      </c>
      <c r="T328" s="187">
        <f t="shared" si="90"/>
        <v>0.55789999999999995</v>
      </c>
      <c r="U328" s="187">
        <f t="shared" si="91"/>
        <v>-0.16350000000000001</v>
      </c>
    </row>
    <row r="329" spans="1:21" x14ac:dyDescent="0.35">
      <c r="A329" s="193">
        <v>44077</v>
      </c>
      <c r="B329">
        <v>-2.5985000000000001E-2</v>
      </c>
      <c r="C329">
        <v>-7.93</v>
      </c>
      <c r="D329">
        <v>2.12</v>
      </c>
      <c r="E329">
        <v>2.41</v>
      </c>
      <c r="F329">
        <v>-26.25</v>
      </c>
      <c r="G329">
        <v>125.24</v>
      </c>
      <c r="H329">
        <v>-15.26</v>
      </c>
      <c r="I329">
        <v>53.79</v>
      </c>
      <c r="J329">
        <v>-16.5</v>
      </c>
      <c r="K329" s="190">
        <f>INDEX(Bonds!$A$1:$I$1387,MATCH(Sov!A329,Bonds!$A$1:$A$1387,0),4)</f>
        <v>-0.21</v>
      </c>
      <c r="L329" s="110">
        <f t="shared" si="92"/>
        <v>44077</v>
      </c>
      <c r="M329" s="187">
        <f t="shared" si="93"/>
        <v>0.18401499999999998</v>
      </c>
      <c r="N329" s="187">
        <f t="shared" si="84"/>
        <v>-7.9299999999999995E-2</v>
      </c>
      <c r="O329" s="187">
        <f t="shared" si="85"/>
        <v>2.12E-2</v>
      </c>
      <c r="P329" s="187">
        <f t="shared" si="86"/>
        <v>2.41E-2</v>
      </c>
      <c r="Q329" s="187">
        <f t="shared" si="87"/>
        <v>-0.26250000000000001</v>
      </c>
      <c r="R329" s="187">
        <f t="shared" si="88"/>
        <v>1.2524</v>
      </c>
      <c r="S329" s="187">
        <f t="shared" si="89"/>
        <v>-0.15259999999999999</v>
      </c>
      <c r="T329" s="187">
        <f t="shared" si="90"/>
        <v>0.53790000000000004</v>
      </c>
      <c r="U329" s="187">
        <f t="shared" si="91"/>
        <v>-0.16500000000000001</v>
      </c>
    </row>
    <row r="330" spans="1:21" x14ac:dyDescent="0.35">
      <c r="A330" s="193">
        <v>44076</v>
      </c>
      <c r="B330">
        <v>-5.0395000000000002E-2</v>
      </c>
      <c r="C330">
        <v>-7.62</v>
      </c>
      <c r="D330">
        <v>0.06</v>
      </c>
      <c r="E330">
        <v>1.51</v>
      </c>
      <c r="F330">
        <v>-26.05</v>
      </c>
      <c r="G330">
        <v>122.95</v>
      </c>
      <c r="H330">
        <v>-14.41</v>
      </c>
      <c r="I330">
        <v>53.39</v>
      </c>
      <c r="J330">
        <v>-16.38</v>
      </c>
      <c r="K330" s="190">
        <f>INDEX(Bonds!$A$1:$I$1387,MATCH(Sov!A330,Bonds!$A$1:$A$1387,0),4)</f>
        <v>-0.2</v>
      </c>
      <c r="L330" s="110">
        <f t="shared" si="92"/>
        <v>44076</v>
      </c>
      <c r="M330" s="187">
        <f t="shared" si="93"/>
        <v>0.14960500000000002</v>
      </c>
      <c r="N330" s="187">
        <f t="shared" si="84"/>
        <v>-7.6200000000000004E-2</v>
      </c>
      <c r="O330" s="187">
        <f t="shared" si="85"/>
        <v>5.9999999999999995E-4</v>
      </c>
      <c r="P330" s="187">
        <f t="shared" si="86"/>
        <v>1.5100000000000001E-2</v>
      </c>
      <c r="Q330" s="187">
        <f t="shared" si="87"/>
        <v>-0.26050000000000001</v>
      </c>
      <c r="R330" s="187">
        <f t="shared" si="88"/>
        <v>1.2295</v>
      </c>
      <c r="S330" s="187">
        <f t="shared" si="89"/>
        <v>-0.14410000000000001</v>
      </c>
      <c r="T330" s="187">
        <f t="shared" si="90"/>
        <v>0.53390000000000004</v>
      </c>
      <c r="U330" s="187">
        <f t="shared" si="91"/>
        <v>-0.1638</v>
      </c>
    </row>
    <row r="331" spans="1:21" x14ac:dyDescent="0.35">
      <c r="A331" s="193">
        <v>44075</v>
      </c>
      <c r="B331">
        <v>-1.4945999999999999E-2</v>
      </c>
      <c r="C331">
        <v>-4.26</v>
      </c>
      <c r="D331">
        <v>2.11</v>
      </c>
      <c r="E331">
        <v>4.0199999999999996</v>
      </c>
      <c r="F331">
        <v>-24.84</v>
      </c>
      <c r="G331">
        <v>125.44</v>
      </c>
      <c r="H331">
        <v>-13.52</v>
      </c>
      <c r="I331">
        <v>55.66</v>
      </c>
      <c r="J331">
        <v>-15.22</v>
      </c>
      <c r="K331" s="190">
        <f>INDEX(Bonds!$A$1:$I$1387,MATCH(Sov!A331,Bonds!$A$1:$A$1387,0),4)</f>
        <v>-0.16</v>
      </c>
      <c r="L331" s="110">
        <f t="shared" si="92"/>
        <v>44075</v>
      </c>
      <c r="M331" s="187">
        <f t="shared" si="93"/>
        <v>0.14505400000000002</v>
      </c>
      <c r="N331" s="187">
        <f t="shared" si="84"/>
        <v>-4.2599999999999999E-2</v>
      </c>
      <c r="O331" s="187">
        <f t="shared" si="85"/>
        <v>2.1099999999999997E-2</v>
      </c>
      <c r="P331" s="187">
        <f t="shared" si="86"/>
        <v>4.0199999999999993E-2</v>
      </c>
      <c r="Q331" s="187">
        <f t="shared" si="87"/>
        <v>-0.24840000000000001</v>
      </c>
      <c r="R331" s="187">
        <f t="shared" si="88"/>
        <v>1.2544</v>
      </c>
      <c r="S331" s="187">
        <f t="shared" si="89"/>
        <v>-0.13519999999999999</v>
      </c>
      <c r="T331" s="187">
        <f t="shared" si="90"/>
        <v>0.55659999999999998</v>
      </c>
      <c r="U331" s="187">
        <f t="shared" si="91"/>
        <v>-0.1522</v>
      </c>
    </row>
    <row r="332" spans="1:21" x14ac:dyDescent="0.35">
      <c r="A332" s="193">
        <v>44074</v>
      </c>
      <c r="B332">
        <v>6.0533000000000003E-2</v>
      </c>
      <c r="C332">
        <v>-5.63</v>
      </c>
      <c r="D332">
        <v>0.19</v>
      </c>
      <c r="E332">
        <v>3.43</v>
      </c>
      <c r="F332">
        <v>-24.22</v>
      </c>
      <c r="G332">
        <v>124.64</v>
      </c>
      <c r="H332">
        <v>-14.17</v>
      </c>
      <c r="I332">
        <v>52.29</v>
      </c>
      <c r="J332">
        <v>-15.21</v>
      </c>
      <c r="K332" s="190">
        <f>INDEX(Bonds!$A$1:$I$1387,MATCH(Sov!A332,Bonds!$A$1:$A$1387,0),4)</f>
        <v>-0.14000000000000001</v>
      </c>
      <c r="L332" s="110">
        <f t="shared" si="92"/>
        <v>44074</v>
      </c>
      <c r="M332" s="187">
        <f t="shared" ref="M332" si="94">B332-$K332</f>
        <v>0.20053300000000002</v>
      </c>
      <c r="N332" s="187">
        <f t="shared" ref="N332" si="95">C332/100</f>
        <v>-5.6299999999999996E-2</v>
      </c>
      <c r="O332" s="187">
        <f t="shared" ref="O332" si="96">D332/100</f>
        <v>1.9E-3</v>
      </c>
      <c r="P332" s="187">
        <f t="shared" ref="P332" si="97">E332/100</f>
        <v>3.4300000000000004E-2</v>
      </c>
      <c r="Q332" s="187">
        <f t="shared" ref="Q332" si="98">F332/100</f>
        <v>-0.2422</v>
      </c>
      <c r="R332" s="187">
        <f t="shared" ref="R332" si="99">G332/100</f>
        <v>1.2464</v>
      </c>
      <c r="S332" s="187">
        <f t="shared" ref="S332" si="100">H332/100</f>
        <v>-0.14169999999999999</v>
      </c>
      <c r="T332" s="187">
        <f t="shared" ref="T332" si="101">I332/100</f>
        <v>0.52290000000000003</v>
      </c>
      <c r="U332" s="187">
        <f t="shared" ref="U332" si="102">J332/100</f>
        <v>-0.15210000000000001</v>
      </c>
    </row>
    <row r="333" spans="1:21" x14ac:dyDescent="0.35">
      <c r="A333" s="193">
        <v>44071</v>
      </c>
      <c r="B333">
        <v>6.0533000000000003E-2</v>
      </c>
      <c r="C333">
        <v>-5.63</v>
      </c>
      <c r="D333">
        <v>0.19</v>
      </c>
      <c r="E333">
        <v>3.43</v>
      </c>
      <c r="F333">
        <v>-24.22</v>
      </c>
      <c r="G333">
        <v>124.64</v>
      </c>
      <c r="H333">
        <v>-14.17</v>
      </c>
      <c r="I333">
        <v>52.29</v>
      </c>
      <c r="J333">
        <v>-15.21</v>
      </c>
      <c r="K333" s="190">
        <f>INDEX(Bonds!$A$1:$I$1387,MATCH(Sov!A333,Bonds!$A$1:$A$1387,0),4)</f>
        <v>-0.1421</v>
      </c>
      <c r="L333" s="110">
        <f t="shared" si="92"/>
        <v>44071</v>
      </c>
      <c r="M333" s="187">
        <f t="shared" si="93"/>
        <v>0.20263300000000001</v>
      </c>
      <c r="N333" s="187">
        <f t="shared" ref="N333:N396" si="103">C333/100</f>
        <v>-5.6299999999999996E-2</v>
      </c>
      <c r="O333" s="187">
        <f t="shared" ref="O333:O396" si="104">D333/100</f>
        <v>1.9E-3</v>
      </c>
      <c r="P333" s="187">
        <f t="shared" ref="P333:P396" si="105">E333/100</f>
        <v>3.4300000000000004E-2</v>
      </c>
      <c r="Q333" s="187">
        <f t="shared" ref="Q333:Q396" si="106">F333/100</f>
        <v>-0.2422</v>
      </c>
      <c r="R333" s="187">
        <f t="shared" ref="R333:R396" si="107">G333/100</f>
        <v>1.2464</v>
      </c>
      <c r="S333" s="187">
        <f t="shared" ref="S333:S396" si="108">H333/100</f>
        <v>-0.14169999999999999</v>
      </c>
      <c r="T333" s="187">
        <f t="shared" ref="T333:T396" si="109">I333/100</f>
        <v>0.52290000000000003</v>
      </c>
      <c r="U333" s="187">
        <f t="shared" ref="U333:U396" si="110">J333/100</f>
        <v>-0.15210000000000001</v>
      </c>
    </row>
    <row r="334" spans="1:21" x14ac:dyDescent="0.35">
      <c r="A334" s="193">
        <v>44070</v>
      </c>
      <c r="B334">
        <v>6.5583000000000002E-2</v>
      </c>
      <c r="C334">
        <v>-4.96</v>
      </c>
      <c r="D334">
        <v>0.46</v>
      </c>
      <c r="E334">
        <v>2.2000000000000002</v>
      </c>
      <c r="F334">
        <v>-24.79</v>
      </c>
      <c r="G334">
        <v>122.19</v>
      </c>
      <c r="H334">
        <v>-14.69</v>
      </c>
      <c r="I334">
        <v>53.19</v>
      </c>
      <c r="J334">
        <v>-14.72</v>
      </c>
      <c r="K334" s="190">
        <f>INDEX(Bonds!$A$1:$I$1387,MATCH(Sov!A334,Bonds!$A$1:$A$1387,0),4)</f>
        <v>-0.13</v>
      </c>
      <c r="L334" s="110">
        <f t="shared" si="92"/>
        <v>44070</v>
      </c>
      <c r="M334" s="187">
        <f t="shared" si="93"/>
        <v>0.19558300000000001</v>
      </c>
      <c r="N334" s="187">
        <f t="shared" si="103"/>
        <v>-4.9599999999999998E-2</v>
      </c>
      <c r="O334" s="187">
        <f t="shared" si="104"/>
        <v>4.5999999999999999E-3</v>
      </c>
      <c r="P334" s="187">
        <f t="shared" si="105"/>
        <v>2.2000000000000002E-2</v>
      </c>
      <c r="Q334" s="187">
        <f t="shared" si="106"/>
        <v>-0.24789999999999998</v>
      </c>
      <c r="R334" s="187">
        <f t="shared" si="107"/>
        <v>1.2219</v>
      </c>
      <c r="S334" s="187">
        <f t="shared" si="108"/>
        <v>-0.1469</v>
      </c>
      <c r="T334" s="187">
        <f t="shared" si="109"/>
        <v>0.53189999999999993</v>
      </c>
      <c r="U334" s="187">
        <f t="shared" si="110"/>
        <v>-0.1472</v>
      </c>
    </row>
    <row r="335" spans="1:21" x14ac:dyDescent="0.35">
      <c r="A335" s="193">
        <v>44069</v>
      </c>
      <c r="B335">
        <v>4.2431000000000003E-2</v>
      </c>
      <c r="C335">
        <v>-3.75</v>
      </c>
      <c r="D335">
        <v>2.56</v>
      </c>
      <c r="E335">
        <v>3.38</v>
      </c>
      <c r="F335">
        <v>-24.91</v>
      </c>
      <c r="G335">
        <v>124.42</v>
      </c>
      <c r="H335">
        <v>-13.38</v>
      </c>
      <c r="I335">
        <v>53.54</v>
      </c>
      <c r="J335">
        <v>-15.42</v>
      </c>
      <c r="K335" s="190">
        <f>INDEX(Bonds!$A$1:$I$1387,MATCH(Sov!A335,Bonds!$A$1:$A$1387,0),4)</f>
        <v>-0.17</v>
      </c>
      <c r="L335" s="110">
        <f t="shared" si="92"/>
        <v>44069</v>
      </c>
      <c r="M335" s="187">
        <f t="shared" si="93"/>
        <v>0.21243100000000001</v>
      </c>
      <c r="N335" s="187">
        <f t="shared" si="103"/>
        <v>-3.7499999999999999E-2</v>
      </c>
      <c r="O335" s="187">
        <f t="shared" si="104"/>
        <v>2.5600000000000001E-2</v>
      </c>
      <c r="P335" s="187">
        <f t="shared" si="105"/>
        <v>3.3799999999999997E-2</v>
      </c>
      <c r="Q335" s="187">
        <f t="shared" si="106"/>
        <v>-0.24909999999999999</v>
      </c>
      <c r="R335" s="187">
        <f t="shared" si="107"/>
        <v>1.2442</v>
      </c>
      <c r="S335" s="187">
        <f t="shared" si="108"/>
        <v>-0.1338</v>
      </c>
      <c r="T335" s="187">
        <f t="shared" si="109"/>
        <v>0.53539999999999999</v>
      </c>
      <c r="U335" s="187">
        <f t="shared" si="110"/>
        <v>-0.1542</v>
      </c>
    </row>
    <row r="336" spans="1:21" x14ac:dyDescent="0.35">
      <c r="A336" s="193">
        <v>44068</v>
      </c>
      <c r="B336">
        <v>4.3818000000000003E-2</v>
      </c>
      <c r="C336">
        <v>-4.4800000000000004</v>
      </c>
      <c r="D336">
        <v>2.16</v>
      </c>
      <c r="E336">
        <v>3.03</v>
      </c>
      <c r="F336">
        <v>-25.41</v>
      </c>
      <c r="G336">
        <v>126.21</v>
      </c>
      <c r="H336">
        <v>-12.07</v>
      </c>
      <c r="I336">
        <v>56.36</v>
      </c>
      <c r="J336">
        <v>-15.75</v>
      </c>
      <c r="K336" s="190">
        <f>INDEX(Bonds!$A$1:$I$1387,MATCH(Sov!A336,Bonds!$A$1:$A$1387,0),4)</f>
        <v>-0.17</v>
      </c>
      <c r="L336" s="110">
        <f t="shared" si="92"/>
        <v>44068</v>
      </c>
      <c r="M336" s="187">
        <f t="shared" si="93"/>
        <v>0.21381800000000001</v>
      </c>
      <c r="N336" s="187">
        <f t="shared" si="103"/>
        <v>-4.4800000000000006E-2</v>
      </c>
      <c r="O336" s="187">
        <f t="shared" si="104"/>
        <v>2.1600000000000001E-2</v>
      </c>
      <c r="P336" s="187">
        <f t="shared" si="105"/>
        <v>3.0299999999999997E-2</v>
      </c>
      <c r="Q336" s="187">
        <f t="shared" si="106"/>
        <v>-0.25409999999999999</v>
      </c>
      <c r="R336" s="187">
        <f t="shared" si="107"/>
        <v>1.2621</v>
      </c>
      <c r="S336" s="187">
        <f t="shared" si="108"/>
        <v>-0.1207</v>
      </c>
      <c r="T336" s="187">
        <f t="shared" si="109"/>
        <v>0.56359999999999999</v>
      </c>
      <c r="U336" s="187">
        <f t="shared" si="110"/>
        <v>-0.1575</v>
      </c>
    </row>
    <row r="337" spans="1:21" x14ac:dyDescent="0.35">
      <c r="A337" s="193">
        <v>44067</v>
      </c>
      <c r="B337">
        <v>2.5087000000000002E-2</v>
      </c>
      <c r="C337">
        <v>-5.75</v>
      </c>
      <c r="D337">
        <v>2.74</v>
      </c>
      <c r="E337">
        <v>2.25</v>
      </c>
      <c r="F337">
        <v>-27.2</v>
      </c>
      <c r="G337">
        <v>123.05</v>
      </c>
      <c r="H337">
        <v>-12.15</v>
      </c>
      <c r="I337">
        <v>54.37</v>
      </c>
      <c r="J337">
        <v>-16.350000000000001</v>
      </c>
      <c r="K337" s="190">
        <f>INDEX(Bonds!$A$1:$I$1387,MATCH(Sov!A337,Bonds!$A$1:$A$1387,0),4)</f>
        <v>-0.21</v>
      </c>
      <c r="L337" s="110">
        <f t="shared" si="92"/>
        <v>44067</v>
      </c>
      <c r="M337" s="187">
        <f t="shared" si="93"/>
        <v>0.23508699999999999</v>
      </c>
      <c r="N337" s="187">
        <f t="shared" si="103"/>
        <v>-5.7500000000000002E-2</v>
      </c>
      <c r="O337" s="187">
        <f t="shared" si="104"/>
        <v>2.7400000000000001E-2</v>
      </c>
      <c r="P337" s="187">
        <f t="shared" si="105"/>
        <v>2.2499999999999999E-2</v>
      </c>
      <c r="Q337" s="187">
        <f t="shared" si="106"/>
        <v>-0.27200000000000002</v>
      </c>
      <c r="R337" s="187">
        <f t="shared" si="107"/>
        <v>1.2304999999999999</v>
      </c>
      <c r="S337" s="187">
        <f t="shared" si="108"/>
        <v>-0.1215</v>
      </c>
      <c r="T337" s="187">
        <f t="shared" si="109"/>
        <v>0.54369999999999996</v>
      </c>
      <c r="U337" s="187">
        <f t="shared" si="110"/>
        <v>-0.16350000000000001</v>
      </c>
    </row>
    <row r="338" spans="1:21" x14ac:dyDescent="0.35">
      <c r="A338" s="193">
        <v>44064</v>
      </c>
      <c r="B338">
        <v>1.9432999999999999E-2</v>
      </c>
      <c r="C338">
        <v>-5.95</v>
      </c>
      <c r="D338">
        <v>1.8</v>
      </c>
      <c r="E338">
        <v>2.2999999999999998</v>
      </c>
      <c r="F338">
        <v>-26.05</v>
      </c>
      <c r="G338">
        <v>124.05</v>
      </c>
      <c r="H338">
        <v>-14.28</v>
      </c>
      <c r="I338">
        <v>53.12</v>
      </c>
      <c r="J338">
        <v>-16.420000000000002</v>
      </c>
      <c r="K338" s="190">
        <f>INDEX(Bonds!$A$1:$I$1387,MATCH(Sov!A338,Bonds!$A$1:$A$1387,0),4)</f>
        <v>-0.23</v>
      </c>
      <c r="L338" s="110">
        <f t="shared" si="92"/>
        <v>44064</v>
      </c>
      <c r="M338" s="187">
        <f t="shared" si="93"/>
        <v>0.24943300000000002</v>
      </c>
      <c r="N338" s="187">
        <f t="shared" si="103"/>
        <v>-5.9500000000000004E-2</v>
      </c>
      <c r="O338" s="187">
        <f t="shared" si="104"/>
        <v>1.8000000000000002E-2</v>
      </c>
      <c r="P338" s="187">
        <f t="shared" si="105"/>
        <v>2.3E-2</v>
      </c>
      <c r="Q338" s="187">
        <f t="shared" si="106"/>
        <v>-0.26050000000000001</v>
      </c>
      <c r="R338" s="187">
        <f t="shared" si="107"/>
        <v>1.2404999999999999</v>
      </c>
      <c r="S338" s="187">
        <f t="shared" si="108"/>
        <v>-0.14279999999999998</v>
      </c>
      <c r="T338" s="187">
        <f t="shared" si="109"/>
        <v>0.53120000000000001</v>
      </c>
      <c r="U338" s="187">
        <f t="shared" si="110"/>
        <v>-0.16420000000000001</v>
      </c>
    </row>
    <row r="339" spans="1:21" x14ac:dyDescent="0.35">
      <c r="A339" s="193">
        <v>44063</v>
      </c>
      <c r="B339">
        <v>-3.4930999999999997E-2</v>
      </c>
      <c r="C339">
        <v>-6.7</v>
      </c>
      <c r="D339">
        <v>0.34</v>
      </c>
      <c r="E339">
        <v>1.88</v>
      </c>
      <c r="F339">
        <v>-25.52</v>
      </c>
      <c r="G339">
        <v>120.14</v>
      </c>
      <c r="H339">
        <v>-14.77</v>
      </c>
      <c r="I339">
        <v>50.86</v>
      </c>
      <c r="J339">
        <v>-16.36</v>
      </c>
      <c r="K339" s="190">
        <f>INDEX(Bonds!$A$1:$I$1387,MATCH(Sov!A339,Bonds!$A$1:$A$1387,0),4)</f>
        <v>-0.22</v>
      </c>
      <c r="L339" s="110">
        <f t="shared" si="92"/>
        <v>44063</v>
      </c>
      <c r="M339" s="187">
        <f t="shared" si="93"/>
        <v>0.18506900000000001</v>
      </c>
      <c r="N339" s="187">
        <f t="shared" si="103"/>
        <v>-6.7000000000000004E-2</v>
      </c>
      <c r="O339" s="187">
        <f t="shared" si="104"/>
        <v>3.4000000000000002E-3</v>
      </c>
      <c r="P339" s="187">
        <f t="shared" si="105"/>
        <v>1.8799999999999997E-2</v>
      </c>
      <c r="Q339" s="187">
        <f t="shared" si="106"/>
        <v>-0.25519999999999998</v>
      </c>
      <c r="R339" s="187">
        <f t="shared" si="107"/>
        <v>1.2014</v>
      </c>
      <c r="S339" s="187">
        <f t="shared" si="108"/>
        <v>-0.1477</v>
      </c>
      <c r="T339" s="187">
        <f t="shared" si="109"/>
        <v>0.50859999999999994</v>
      </c>
      <c r="U339" s="187">
        <f t="shared" si="110"/>
        <v>-0.1636</v>
      </c>
    </row>
    <row r="340" spans="1:21" x14ac:dyDescent="0.35">
      <c r="A340" s="193">
        <v>44062</v>
      </c>
      <c r="B340">
        <v>-5.6474999999999997E-2</v>
      </c>
      <c r="C340">
        <v>-5.6</v>
      </c>
      <c r="D340">
        <v>1.1000000000000001</v>
      </c>
      <c r="E340">
        <v>1.52</v>
      </c>
      <c r="F340">
        <v>-26.73</v>
      </c>
      <c r="G340">
        <v>117.99</v>
      </c>
      <c r="H340">
        <v>-13.02</v>
      </c>
      <c r="I340">
        <v>49.69</v>
      </c>
      <c r="J340">
        <v>-16.600000000000001</v>
      </c>
      <c r="K340" s="190">
        <f>INDEX(Bonds!$A$1:$I$1387,MATCH(Sov!A340,Bonds!$A$1:$A$1387,0),4)</f>
        <v>-0.2</v>
      </c>
      <c r="L340" s="110">
        <f t="shared" si="92"/>
        <v>44062</v>
      </c>
      <c r="M340" s="187">
        <f t="shared" si="93"/>
        <v>0.14352500000000001</v>
      </c>
      <c r="N340" s="187">
        <f t="shared" si="103"/>
        <v>-5.5999999999999994E-2</v>
      </c>
      <c r="O340" s="187">
        <f t="shared" si="104"/>
        <v>1.1000000000000001E-2</v>
      </c>
      <c r="P340" s="187">
        <f t="shared" si="105"/>
        <v>1.52E-2</v>
      </c>
      <c r="Q340" s="187">
        <f t="shared" si="106"/>
        <v>-0.26729999999999998</v>
      </c>
      <c r="R340" s="187">
        <f t="shared" si="107"/>
        <v>1.1798999999999999</v>
      </c>
      <c r="S340" s="187">
        <f t="shared" si="108"/>
        <v>-0.13019999999999998</v>
      </c>
      <c r="T340" s="187">
        <f t="shared" si="109"/>
        <v>0.49689999999999995</v>
      </c>
      <c r="U340" s="187">
        <f t="shared" si="110"/>
        <v>-0.16600000000000001</v>
      </c>
    </row>
    <row r="341" spans="1:21" x14ac:dyDescent="0.35">
      <c r="A341" s="193">
        <v>44061</v>
      </c>
      <c r="B341">
        <v>-6.5390000000000004E-2</v>
      </c>
      <c r="C341">
        <v>-5.42</v>
      </c>
      <c r="D341">
        <v>1.89</v>
      </c>
      <c r="E341">
        <v>1.86</v>
      </c>
      <c r="F341">
        <v>-25.93</v>
      </c>
      <c r="G341">
        <v>119.24</v>
      </c>
      <c r="H341">
        <v>-13.22</v>
      </c>
      <c r="I341">
        <v>50.18</v>
      </c>
      <c r="J341">
        <v>-16.260000000000002</v>
      </c>
      <c r="K341" s="190">
        <f>INDEX(Bonds!$A$1:$I$1387,MATCH(Sov!A341,Bonds!$A$1:$A$1387,0),4)</f>
        <v>-0.19</v>
      </c>
      <c r="L341" s="110">
        <f t="shared" si="92"/>
        <v>44061</v>
      </c>
      <c r="M341" s="187">
        <f t="shared" si="93"/>
        <v>0.12461</v>
      </c>
      <c r="N341" s="187">
        <f t="shared" si="103"/>
        <v>-5.4199999999999998E-2</v>
      </c>
      <c r="O341" s="187">
        <f t="shared" si="104"/>
        <v>1.89E-2</v>
      </c>
      <c r="P341" s="187">
        <f t="shared" si="105"/>
        <v>1.8600000000000002E-2</v>
      </c>
      <c r="Q341" s="187">
        <f t="shared" si="106"/>
        <v>-0.25929999999999997</v>
      </c>
      <c r="R341" s="187">
        <f t="shared" si="107"/>
        <v>1.1923999999999999</v>
      </c>
      <c r="S341" s="187">
        <f t="shared" si="108"/>
        <v>-0.13220000000000001</v>
      </c>
      <c r="T341" s="187">
        <f t="shared" si="109"/>
        <v>0.50180000000000002</v>
      </c>
      <c r="U341" s="187">
        <f t="shared" si="110"/>
        <v>-0.16260000000000002</v>
      </c>
    </row>
    <row r="342" spans="1:21" x14ac:dyDescent="0.35">
      <c r="A342" s="193">
        <v>44060</v>
      </c>
      <c r="B342">
        <v>-3.9099000000000002E-2</v>
      </c>
      <c r="C342">
        <v>-6.3</v>
      </c>
      <c r="D342">
        <v>1.85</v>
      </c>
      <c r="E342">
        <v>1.94</v>
      </c>
      <c r="F342">
        <v>-26.15</v>
      </c>
      <c r="G342">
        <v>118.95</v>
      </c>
      <c r="H342">
        <v>-12.77</v>
      </c>
      <c r="I342">
        <v>51.29</v>
      </c>
      <c r="J342">
        <v>-17.29</v>
      </c>
      <c r="K342" s="190">
        <f>INDEX(Bonds!$A$1:$I$1387,MATCH(Sov!A342,Bonds!$A$1:$A$1387,0),4)</f>
        <v>-0.18</v>
      </c>
      <c r="L342" s="110">
        <f t="shared" si="92"/>
        <v>44060</v>
      </c>
      <c r="M342" s="187">
        <f t="shared" si="93"/>
        <v>0.140901</v>
      </c>
      <c r="N342" s="187">
        <f t="shared" si="103"/>
        <v>-6.3E-2</v>
      </c>
      <c r="O342" s="187">
        <f t="shared" si="104"/>
        <v>1.8500000000000003E-2</v>
      </c>
      <c r="P342" s="187">
        <f t="shared" si="105"/>
        <v>1.9400000000000001E-2</v>
      </c>
      <c r="Q342" s="187">
        <f t="shared" si="106"/>
        <v>-0.26150000000000001</v>
      </c>
      <c r="R342" s="187">
        <f t="shared" si="107"/>
        <v>1.1895</v>
      </c>
      <c r="S342" s="187">
        <f t="shared" si="108"/>
        <v>-0.12770000000000001</v>
      </c>
      <c r="T342" s="187">
        <f t="shared" si="109"/>
        <v>0.51290000000000002</v>
      </c>
      <c r="U342" s="187">
        <f t="shared" si="110"/>
        <v>-0.1729</v>
      </c>
    </row>
    <row r="343" spans="1:21" x14ac:dyDescent="0.35">
      <c r="A343" s="193">
        <v>44057</v>
      </c>
      <c r="B343">
        <v>-1.7895000000000001E-2</v>
      </c>
      <c r="C343">
        <v>-4.8099999999999996</v>
      </c>
      <c r="D343">
        <v>2.46</v>
      </c>
      <c r="E343">
        <v>3.02</v>
      </c>
      <c r="F343">
        <v>-25.87</v>
      </c>
      <c r="G343">
        <v>121.26</v>
      </c>
      <c r="H343">
        <v>-11.17</v>
      </c>
      <c r="I343">
        <v>52.96</v>
      </c>
      <c r="J343">
        <v>-17.079999999999998</v>
      </c>
      <c r="K343" s="190">
        <f>INDEX(Bonds!$A$1:$I$1387,MATCH(Sov!A343,Bonds!$A$1:$A$1387,0),4)</f>
        <v>-0.16009999999999999</v>
      </c>
      <c r="L343" s="110">
        <f t="shared" si="92"/>
        <v>44057</v>
      </c>
      <c r="M343" s="187">
        <f t="shared" si="93"/>
        <v>0.142205</v>
      </c>
      <c r="N343" s="187">
        <f t="shared" si="103"/>
        <v>-4.8099999999999997E-2</v>
      </c>
      <c r="O343" s="187">
        <f t="shared" si="104"/>
        <v>2.46E-2</v>
      </c>
      <c r="P343" s="187">
        <f t="shared" si="105"/>
        <v>3.0200000000000001E-2</v>
      </c>
      <c r="Q343" s="187">
        <f t="shared" si="106"/>
        <v>-0.25869999999999999</v>
      </c>
      <c r="R343" s="187">
        <f t="shared" si="107"/>
        <v>1.2126000000000001</v>
      </c>
      <c r="S343" s="187">
        <f t="shared" si="108"/>
        <v>-0.11169999999999999</v>
      </c>
      <c r="T343" s="187">
        <f t="shared" si="109"/>
        <v>0.52959999999999996</v>
      </c>
      <c r="U343" s="187">
        <f t="shared" si="110"/>
        <v>-0.17079999999999998</v>
      </c>
    </row>
    <row r="344" spans="1:21" x14ac:dyDescent="0.35">
      <c r="A344" s="193">
        <v>44056</v>
      </c>
      <c r="B344">
        <v>-8.4550000000000007E-3</v>
      </c>
      <c r="C344">
        <v>-5.72</v>
      </c>
      <c r="D344">
        <v>0.52</v>
      </c>
      <c r="E344">
        <v>1.88</v>
      </c>
      <c r="F344">
        <v>-24.11</v>
      </c>
      <c r="G344">
        <v>124.39</v>
      </c>
      <c r="H344">
        <v>-12.49</v>
      </c>
      <c r="I344">
        <v>51.8</v>
      </c>
      <c r="J344">
        <v>-17.07</v>
      </c>
      <c r="K344" s="190">
        <f>INDEX(Bonds!$A$1:$I$1387,MATCH(Sov!A344,Bonds!$A$1:$A$1387,0),4)</f>
        <v>-0.15310000000000001</v>
      </c>
      <c r="L344" s="110">
        <f t="shared" si="92"/>
        <v>44056</v>
      </c>
      <c r="M344" s="187">
        <f t="shared" si="93"/>
        <v>0.14464500000000002</v>
      </c>
      <c r="N344" s="187">
        <f t="shared" si="103"/>
        <v>-5.7200000000000001E-2</v>
      </c>
      <c r="O344" s="187">
        <f t="shared" si="104"/>
        <v>5.1999999999999998E-3</v>
      </c>
      <c r="P344" s="187">
        <f t="shared" si="105"/>
        <v>1.8799999999999997E-2</v>
      </c>
      <c r="Q344" s="187">
        <f t="shared" si="106"/>
        <v>-0.24109999999999998</v>
      </c>
      <c r="R344" s="187">
        <f t="shared" si="107"/>
        <v>1.2439</v>
      </c>
      <c r="S344" s="187">
        <f t="shared" si="108"/>
        <v>-0.1249</v>
      </c>
      <c r="T344" s="187">
        <f t="shared" si="109"/>
        <v>0.51800000000000002</v>
      </c>
      <c r="U344" s="187">
        <f t="shared" si="110"/>
        <v>-0.17069999999999999</v>
      </c>
    </row>
    <row r="345" spans="1:21" x14ac:dyDescent="0.35">
      <c r="A345" s="193">
        <v>44055</v>
      </c>
      <c r="B345">
        <v>6.6909999999999999E-3</v>
      </c>
      <c r="C345">
        <v>-7.14</v>
      </c>
      <c r="D345">
        <v>-0.94</v>
      </c>
      <c r="E345">
        <v>0.71</v>
      </c>
      <c r="F345">
        <v>-26.34</v>
      </c>
      <c r="G345">
        <v>121.26</v>
      </c>
      <c r="H345">
        <v>-14.54</v>
      </c>
      <c r="I345">
        <v>49.39</v>
      </c>
      <c r="J345">
        <v>-16.84</v>
      </c>
      <c r="K345" s="190">
        <f>INDEX(Bonds!$A$1:$I$1387,MATCH(Sov!A345,Bonds!$A$1:$A$1387,0),4)</f>
        <v>-0.19109999999999999</v>
      </c>
      <c r="L345" s="110">
        <f t="shared" si="92"/>
        <v>44055</v>
      </c>
      <c r="M345" s="187">
        <f t="shared" si="93"/>
        <v>0.19779099999999999</v>
      </c>
      <c r="N345" s="187">
        <f t="shared" si="103"/>
        <v>-7.1399999999999991E-2</v>
      </c>
      <c r="O345" s="187">
        <f t="shared" si="104"/>
        <v>-9.3999999999999986E-3</v>
      </c>
      <c r="P345" s="187">
        <f t="shared" si="105"/>
        <v>7.0999999999999995E-3</v>
      </c>
      <c r="Q345" s="187">
        <f t="shared" si="106"/>
        <v>-0.26340000000000002</v>
      </c>
      <c r="R345" s="187">
        <f t="shared" si="107"/>
        <v>1.2126000000000001</v>
      </c>
      <c r="S345" s="187">
        <f t="shared" si="108"/>
        <v>-0.1454</v>
      </c>
      <c r="T345" s="187">
        <f t="shared" si="109"/>
        <v>0.49390000000000001</v>
      </c>
      <c r="U345" s="187">
        <f t="shared" si="110"/>
        <v>-0.16839999999999999</v>
      </c>
    </row>
    <row r="346" spans="1:21" x14ac:dyDescent="0.35">
      <c r="A346" s="193">
        <v>44054</v>
      </c>
      <c r="B346">
        <v>1.0880000000000001E-2</v>
      </c>
      <c r="C346">
        <v>-7.66</v>
      </c>
      <c r="D346">
        <v>-1.36</v>
      </c>
      <c r="E346">
        <v>-0.35</v>
      </c>
      <c r="F346">
        <v>-27.46</v>
      </c>
      <c r="G346">
        <v>121.42</v>
      </c>
      <c r="H346">
        <v>-15.62</v>
      </c>
      <c r="I346">
        <v>48.2</v>
      </c>
      <c r="J346">
        <v>-18.190000000000001</v>
      </c>
      <c r="K346" s="190">
        <f>INDEX(Bonds!$A$1:$I$1387,MATCH(Sov!A346,Bonds!$A$1:$A$1387,0),4)</f>
        <v>-0.2051</v>
      </c>
      <c r="L346" s="110">
        <f t="shared" si="92"/>
        <v>44054</v>
      </c>
      <c r="M346" s="187">
        <f t="shared" si="93"/>
        <v>0.21598000000000001</v>
      </c>
      <c r="N346" s="187">
        <f t="shared" si="103"/>
        <v>-7.6600000000000001E-2</v>
      </c>
      <c r="O346" s="187">
        <f t="shared" si="104"/>
        <v>-1.3600000000000001E-2</v>
      </c>
      <c r="P346" s="187">
        <f t="shared" si="105"/>
        <v>-3.4999999999999996E-3</v>
      </c>
      <c r="Q346" s="187">
        <f t="shared" si="106"/>
        <v>-0.27460000000000001</v>
      </c>
      <c r="R346" s="187">
        <f t="shared" si="107"/>
        <v>1.2141999999999999</v>
      </c>
      <c r="S346" s="187">
        <f t="shared" si="108"/>
        <v>-0.15620000000000001</v>
      </c>
      <c r="T346" s="187">
        <f t="shared" si="109"/>
        <v>0.48200000000000004</v>
      </c>
      <c r="U346" s="187">
        <f t="shared" si="110"/>
        <v>-0.18190000000000001</v>
      </c>
    </row>
    <row r="347" spans="1:21" x14ac:dyDescent="0.35">
      <c r="A347" s="193">
        <v>44053</v>
      </c>
      <c r="B347">
        <v>-4.7745000000000003E-2</v>
      </c>
      <c r="C347">
        <v>-6.43</v>
      </c>
      <c r="D347">
        <v>-0.75</v>
      </c>
      <c r="E347">
        <v>1.34</v>
      </c>
      <c r="F347">
        <v>-28.13</v>
      </c>
      <c r="G347">
        <v>122.64</v>
      </c>
      <c r="H347">
        <v>-14.86</v>
      </c>
      <c r="I347">
        <v>51.86</v>
      </c>
      <c r="J347">
        <v>-18.850000000000001</v>
      </c>
      <c r="K347" s="190">
        <f>INDEX(Bonds!$A$1:$I$1387,MATCH(Sov!A347,Bonds!$A$1:$A$1387,0),4)</f>
        <v>-0.24809999999999999</v>
      </c>
      <c r="L347" s="110">
        <f t="shared" si="92"/>
        <v>44053</v>
      </c>
      <c r="M347" s="187">
        <f t="shared" si="93"/>
        <v>0.20035499999999998</v>
      </c>
      <c r="N347" s="187">
        <f t="shared" si="103"/>
        <v>-6.4299999999999996E-2</v>
      </c>
      <c r="O347" s="187">
        <f t="shared" si="104"/>
        <v>-7.4999999999999997E-3</v>
      </c>
      <c r="P347" s="187">
        <f t="shared" si="105"/>
        <v>1.34E-2</v>
      </c>
      <c r="Q347" s="187">
        <f t="shared" si="106"/>
        <v>-0.28129999999999999</v>
      </c>
      <c r="R347" s="187">
        <f t="shared" si="107"/>
        <v>1.2263999999999999</v>
      </c>
      <c r="S347" s="187">
        <f t="shared" si="108"/>
        <v>-0.14859999999999998</v>
      </c>
      <c r="T347" s="187">
        <f t="shared" si="109"/>
        <v>0.51859999999999995</v>
      </c>
      <c r="U347" s="187">
        <f t="shared" si="110"/>
        <v>-0.1885</v>
      </c>
    </row>
    <row r="348" spans="1:21" x14ac:dyDescent="0.35">
      <c r="A348" s="193">
        <v>44050</v>
      </c>
      <c r="B348">
        <v>-5.7315999999999999E-2</v>
      </c>
      <c r="C348">
        <v>-6.58</v>
      </c>
      <c r="D348">
        <v>-0.75</v>
      </c>
      <c r="E348">
        <v>0.78</v>
      </c>
      <c r="F348">
        <v>-27.47</v>
      </c>
      <c r="G348">
        <v>121.77</v>
      </c>
      <c r="H348">
        <v>-15.56</v>
      </c>
      <c r="I348">
        <v>51.09</v>
      </c>
      <c r="J348">
        <v>-18.78</v>
      </c>
      <c r="K348" s="190">
        <f>INDEX(Bonds!$A$1:$I$1387,MATCH(Sov!A348,Bonds!$A$1:$A$1387,0),4)</f>
        <v>-0.22109999999999999</v>
      </c>
      <c r="L348" s="110">
        <f t="shared" si="92"/>
        <v>44050</v>
      </c>
      <c r="M348" s="187">
        <f t="shared" si="93"/>
        <v>0.16378399999999999</v>
      </c>
      <c r="N348" s="187">
        <f t="shared" si="103"/>
        <v>-6.5799999999999997E-2</v>
      </c>
      <c r="O348" s="187">
        <f t="shared" si="104"/>
        <v>-7.4999999999999997E-3</v>
      </c>
      <c r="P348" s="187">
        <f t="shared" si="105"/>
        <v>7.8000000000000005E-3</v>
      </c>
      <c r="Q348" s="187">
        <f t="shared" si="106"/>
        <v>-0.2747</v>
      </c>
      <c r="R348" s="187">
        <f t="shared" si="107"/>
        <v>1.2177</v>
      </c>
      <c r="S348" s="187">
        <f t="shared" si="108"/>
        <v>-0.15560000000000002</v>
      </c>
      <c r="T348" s="187">
        <f t="shared" si="109"/>
        <v>0.51090000000000002</v>
      </c>
      <c r="U348" s="187">
        <f t="shared" si="110"/>
        <v>-0.18780000000000002</v>
      </c>
    </row>
    <row r="349" spans="1:21" x14ac:dyDescent="0.35">
      <c r="A349" s="193">
        <v>44049</v>
      </c>
      <c r="B349">
        <v>-0.112637</v>
      </c>
      <c r="C349">
        <v>-4.9400000000000004</v>
      </c>
      <c r="D349">
        <v>1.26</v>
      </c>
      <c r="E349">
        <v>0.81</v>
      </c>
      <c r="F349">
        <v>-28.96</v>
      </c>
      <c r="G349">
        <v>123.18</v>
      </c>
      <c r="H349">
        <v>-14.93</v>
      </c>
      <c r="I349">
        <v>53.02</v>
      </c>
      <c r="J349">
        <v>-18.399999999999999</v>
      </c>
      <c r="K349" s="190">
        <f>INDEX(Bonds!$A$1:$I$1387,MATCH(Sov!A349,Bonds!$A$1:$A$1387,0),4)</f>
        <v>-0.2429</v>
      </c>
      <c r="L349" s="110">
        <f t="shared" si="92"/>
        <v>44049</v>
      </c>
      <c r="M349" s="187">
        <f t="shared" si="93"/>
        <v>0.13026300000000002</v>
      </c>
      <c r="N349" s="187">
        <f t="shared" si="103"/>
        <v>-4.9400000000000006E-2</v>
      </c>
      <c r="O349" s="187">
        <f t="shared" si="104"/>
        <v>1.26E-2</v>
      </c>
      <c r="P349" s="187">
        <f t="shared" si="105"/>
        <v>8.1000000000000013E-3</v>
      </c>
      <c r="Q349" s="187">
        <f t="shared" si="106"/>
        <v>-0.28960000000000002</v>
      </c>
      <c r="R349" s="187">
        <f t="shared" si="107"/>
        <v>1.2318</v>
      </c>
      <c r="S349" s="187">
        <f t="shared" si="108"/>
        <v>-0.14929999999999999</v>
      </c>
      <c r="T349" s="187">
        <f t="shared" si="109"/>
        <v>0.5302</v>
      </c>
      <c r="U349" s="187">
        <f t="shared" si="110"/>
        <v>-0.184</v>
      </c>
    </row>
    <row r="350" spans="1:21" x14ac:dyDescent="0.35">
      <c r="A350" s="193">
        <v>44048</v>
      </c>
      <c r="B350">
        <v>-9.9045999999999995E-2</v>
      </c>
      <c r="C350">
        <v>-4.1900000000000004</v>
      </c>
      <c r="D350">
        <v>1.22</v>
      </c>
      <c r="E350">
        <v>2.46</v>
      </c>
      <c r="F350">
        <v>-26.45</v>
      </c>
      <c r="G350">
        <v>126.59</v>
      </c>
      <c r="H350">
        <v>-14.64</v>
      </c>
      <c r="I350">
        <v>55.76</v>
      </c>
      <c r="J350">
        <v>-18.75</v>
      </c>
      <c r="K350" s="190">
        <f>INDEX(Bonds!$A$1:$I$1387,MATCH(Sov!A350,Bonds!$A$1:$A$1387,0),4)</f>
        <v>-0.22509999999999999</v>
      </c>
      <c r="L350" s="110">
        <f t="shared" si="92"/>
        <v>44048</v>
      </c>
      <c r="M350" s="187">
        <f t="shared" si="93"/>
        <v>0.126054</v>
      </c>
      <c r="N350" s="187">
        <f t="shared" si="103"/>
        <v>-4.1900000000000007E-2</v>
      </c>
      <c r="O350" s="187">
        <f t="shared" si="104"/>
        <v>1.2199999999999999E-2</v>
      </c>
      <c r="P350" s="187">
        <f t="shared" si="105"/>
        <v>2.46E-2</v>
      </c>
      <c r="Q350" s="187">
        <f t="shared" si="106"/>
        <v>-0.26450000000000001</v>
      </c>
      <c r="R350" s="187">
        <f t="shared" si="107"/>
        <v>1.2659</v>
      </c>
      <c r="S350" s="187">
        <f t="shared" si="108"/>
        <v>-0.1464</v>
      </c>
      <c r="T350" s="187">
        <f t="shared" si="109"/>
        <v>0.55759999999999998</v>
      </c>
      <c r="U350" s="187">
        <f t="shared" si="110"/>
        <v>-0.1875</v>
      </c>
    </row>
    <row r="351" spans="1:21" x14ac:dyDescent="0.35">
      <c r="A351" s="193">
        <v>44047</v>
      </c>
      <c r="B351">
        <v>-9.7562999999999997E-2</v>
      </c>
      <c r="C351">
        <v>-5.54</v>
      </c>
      <c r="D351">
        <v>0.96</v>
      </c>
      <c r="E351">
        <v>1.51</v>
      </c>
      <c r="F351">
        <v>-27.51</v>
      </c>
      <c r="G351">
        <v>128.22</v>
      </c>
      <c r="H351">
        <v>-15.72</v>
      </c>
      <c r="I351">
        <v>54.5</v>
      </c>
      <c r="J351">
        <v>-19.920000000000002</v>
      </c>
      <c r="K351" s="190">
        <f>INDEX(Bonds!$A$1:$I$1387,MATCH(Sov!A351,Bonds!$A$1:$A$1387,0),4)</f>
        <v>-0.2651</v>
      </c>
      <c r="L351" s="110">
        <f t="shared" si="92"/>
        <v>44047</v>
      </c>
      <c r="M351" s="187">
        <f t="shared" si="93"/>
        <v>0.16753699999999999</v>
      </c>
      <c r="N351" s="187">
        <f t="shared" si="103"/>
        <v>-5.5399999999999998E-2</v>
      </c>
      <c r="O351" s="187">
        <f t="shared" si="104"/>
        <v>9.5999999999999992E-3</v>
      </c>
      <c r="P351" s="187">
        <f t="shared" si="105"/>
        <v>1.5100000000000001E-2</v>
      </c>
      <c r="Q351" s="187">
        <f t="shared" si="106"/>
        <v>-0.27510000000000001</v>
      </c>
      <c r="R351" s="187">
        <f t="shared" si="107"/>
        <v>1.2822</v>
      </c>
      <c r="S351" s="187">
        <f t="shared" si="108"/>
        <v>-0.15720000000000001</v>
      </c>
      <c r="T351" s="187">
        <f t="shared" si="109"/>
        <v>0.54500000000000004</v>
      </c>
      <c r="U351" s="187">
        <f t="shared" si="110"/>
        <v>-0.19920000000000002</v>
      </c>
    </row>
    <row r="352" spans="1:21" x14ac:dyDescent="0.35">
      <c r="A352" s="193">
        <v>44046</v>
      </c>
      <c r="B352">
        <v>-6.4778000000000002E-2</v>
      </c>
      <c r="C352">
        <v>-3.35</v>
      </c>
      <c r="D352">
        <v>2.0099999999999998</v>
      </c>
      <c r="E352">
        <v>3.28</v>
      </c>
      <c r="F352">
        <v>-28.13</v>
      </c>
      <c r="G352">
        <v>132.12</v>
      </c>
      <c r="H352">
        <v>-12.77</v>
      </c>
      <c r="I352">
        <v>59.3</v>
      </c>
      <c r="J352">
        <v>-19.18</v>
      </c>
      <c r="K352" s="190">
        <f>INDEX(Bonds!$A$1:$I$1387,MATCH(Sov!A352,Bonds!$A$1:$A$1387,0),4)</f>
        <v>-0.23</v>
      </c>
      <c r="L352" s="110">
        <f t="shared" si="92"/>
        <v>44046</v>
      </c>
      <c r="M352" s="187">
        <f t="shared" si="93"/>
        <v>0.16522200000000001</v>
      </c>
      <c r="N352" s="187">
        <f t="shared" si="103"/>
        <v>-3.3500000000000002E-2</v>
      </c>
      <c r="O352" s="187">
        <f t="shared" si="104"/>
        <v>2.0099999999999996E-2</v>
      </c>
      <c r="P352" s="187">
        <f t="shared" si="105"/>
        <v>3.2799999999999996E-2</v>
      </c>
      <c r="Q352" s="187">
        <f t="shared" si="106"/>
        <v>-0.28129999999999999</v>
      </c>
      <c r="R352" s="187">
        <f t="shared" si="107"/>
        <v>1.3212000000000002</v>
      </c>
      <c r="S352" s="187">
        <f t="shared" si="108"/>
        <v>-0.12770000000000001</v>
      </c>
      <c r="T352" s="187">
        <f t="shared" si="109"/>
        <v>0.59299999999999997</v>
      </c>
      <c r="U352" s="187">
        <f t="shared" si="110"/>
        <v>-0.1918</v>
      </c>
    </row>
    <row r="353" spans="1:33" customFormat="1" x14ac:dyDescent="0.35">
      <c r="A353" s="193">
        <v>44043</v>
      </c>
      <c r="B353">
        <v>-0.103084</v>
      </c>
      <c r="C353">
        <v>-5.65</v>
      </c>
      <c r="D353">
        <v>2.66</v>
      </c>
      <c r="E353">
        <v>3.3</v>
      </c>
      <c r="F353">
        <v>-29.02</v>
      </c>
      <c r="G353">
        <v>131.47</v>
      </c>
      <c r="H353">
        <v>-15.28</v>
      </c>
      <c r="I353">
        <v>57.5</v>
      </c>
      <c r="J353">
        <v>-19.64</v>
      </c>
      <c r="K353" s="190">
        <f>INDEX(Bonds!$A$1:$I$1387,MATCH(Sov!A353,Bonds!$A$1:$A$1387,0),4)</f>
        <v>-0.2321</v>
      </c>
      <c r="L353" s="110">
        <f t="shared" si="92"/>
        <v>44043</v>
      </c>
      <c r="M353" s="187">
        <f t="shared" si="93"/>
        <v>0.12901600000000002</v>
      </c>
      <c r="N353" s="187">
        <f t="shared" si="103"/>
        <v>-5.6500000000000002E-2</v>
      </c>
      <c r="O353" s="187">
        <f t="shared" si="104"/>
        <v>2.6600000000000002E-2</v>
      </c>
      <c r="P353" s="187">
        <f t="shared" si="105"/>
        <v>3.3000000000000002E-2</v>
      </c>
      <c r="Q353" s="187">
        <f t="shared" si="106"/>
        <v>-0.29020000000000001</v>
      </c>
      <c r="R353" s="187">
        <f t="shared" si="107"/>
        <v>1.3147</v>
      </c>
      <c r="S353" s="187">
        <f t="shared" si="108"/>
        <v>-0.15279999999999999</v>
      </c>
      <c r="T353" s="187">
        <f t="shared" si="109"/>
        <v>0.57499999999999996</v>
      </c>
      <c r="U353" s="187">
        <f t="shared" si="110"/>
        <v>-0.19640000000000002</v>
      </c>
    </row>
    <row r="354" spans="1:33" customFormat="1" x14ac:dyDescent="0.35">
      <c r="A354" s="193">
        <v>44042</v>
      </c>
      <c r="B354">
        <v>-6.4300000000000002E-4</v>
      </c>
      <c r="C354">
        <v>-5.33</v>
      </c>
      <c r="D354">
        <v>1.59</v>
      </c>
      <c r="E354">
        <v>3.25</v>
      </c>
      <c r="F354">
        <v>-27.7</v>
      </c>
      <c r="G354">
        <v>127.44</v>
      </c>
      <c r="H354">
        <v>-15.54</v>
      </c>
      <c r="I354">
        <v>56.24</v>
      </c>
      <c r="J354">
        <v>-20.079999999999998</v>
      </c>
      <c r="K354" s="190">
        <f>INDEX(Bonds!$A$1:$I$1387,MATCH(Sov!A354,Bonds!$A$1:$A$1387,0),4)</f>
        <v>-0.25</v>
      </c>
      <c r="L354" s="110">
        <f t="shared" si="92"/>
        <v>44042</v>
      </c>
      <c r="M354" s="187">
        <f t="shared" si="93"/>
        <v>0.249357</v>
      </c>
      <c r="N354" s="187">
        <f t="shared" si="103"/>
        <v>-5.33E-2</v>
      </c>
      <c r="O354" s="187">
        <f t="shared" si="104"/>
        <v>1.5900000000000001E-2</v>
      </c>
      <c r="P354" s="187">
        <f t="shared" si="105"/>
        <v>3.2500000000000001E-2</v>
      </c>
      <c r="Q354" s="187">
        <f t="shared" si="106"/>
        <v>-0.27699999999999997</v>
      </c>
      <c r="R354" s="187">
        <f t="shared" si="107"/>
        <v>1.2744</v>
      </c>
      <c r="S354" s="187">
        <f t="shared" si="108"/>
        <v>-0.15539999999999998</v>
      </c>
      <c r="T354" s="187">
        <f t="shared" si="109"/>
        <v>0.56240000000000001</v>
      </c>
      <c r="U354" s="187">
        <f t="shared" si="110"/>
        <v>-0.20079999999999998</v>
      </c>
    </row>
    <row r="355" spans="1:33" customFormat="1" x14ac:dyDescent="0.35">
      <c r="A355" s="193">
        <v>44041</v>
      </c>
      <c r="B355">
        <v>-4.4720999999999997E-2</v>
      </c>
      <c r="C355">
        <v>-4.8899999999999997</v>
      </c>
      <c r="D355">
        <v>2.65</v>
      </c>
      <c r="E355">
        <v>3.7</v>
      </c>
      <c r="F355">
        <v>-27.42</v>
      </c>
      <c r="G355">
        <v>127.64</v>
      </c>
      <c r="H355">
        <v>-14.27</v>
      </c>
      <c r="I355">
        <v>57.06</v>
      </c>
      <c r="J355">
        <v>-19.8</v>
      </c>
      <c r="K355" s="190">
        <f>INDEX(Bonds!$A$1:$I$1387,MATCH(Sov!A355,Bonds!$A$1:$A$1387,0),4)</f>
        <v>-0.21</v>
      </c>
      <c r="L355" s="110">
        <f t="shared" si="92"/>
        <v>44041</v>
      </c>
      <c r="M355" s="187">
        <f t="shared" si="93"/>
        <v>0.16527900000000001</v>
      </c>
      <c r="N355" s="187">
        <f t="shared" si="103"/>
        <v>-4.8899999999999999E-2</v>
      </c>
      <c r="O355" s="187">
        <f t="shared" si="104"/>
        <v>2.6499999999999999E-2</v>
      </c>
      <c r="P355" s="187">
        <f t="shared" si="105"/>
        <v>3.7000000000000005E-2</v>
      </c>
      <c r="Q355" s="187">
        <f t="shared" si="106"/>
        <v>-0.2742</v>
      </c>
      <c r="R355" s="187">
        <f t="shared" si="107"/>
        <v>1.2764</v>
      </c>
      <c r="S355" s="187">
        <f t="shared" si="108"/>
        <v>-0.14269999999999999</v>
      </c>
      <c r="T355" s="187">
        <f t="shared" si="109"/>
        <v>0.5706</v>
      </c>
      <c r="U355" s="187">
        <f t="shared" si="110"/>
        <v>-0.19800000000000001</v>
      </c>
    </row>
    <row r="356" spans="1:33" x14ac:dyDescent="0.35">
      <c r="A356" s="193">
        <v>44040</v>
      </c>
      <c r="B356">
        <v>-7.9249E-2</v>
      </c>
      <c r="C356">
        <v>-4.83</v>
      </c>
      <c r="D356">
        <v>2.96</v>
      </c>
      <c r="E356">
        <v>3.77</v>
      </c>
      <c r="F356">
        <v>-25.59</v>
      </c>
      <c r="G356">
        <v>130.93</v>
      </c>
      <c r="H356">
        <v>-13.55</v>
      </c>
      <c r="I356">
        <v>59.38</v>
      </c>
      <c r="J356">
        <v>-20.350000000000001</v>
      </c>
      <c r="K356" s="190">
        <f>INDEX(Bonds!$A$1:$I$1387,MATCH(Sov!A356,Bonds!$A$1:$A$1387,0),4)</f>
        <v>-0.24</v>
      </c>
      <c r="L356" s="110">
        <f t="shared" ref="L356:L419" si="111">A356</f>
        <v>44040</v>
      </c>
      <c r="M356" s="187">
        <f t="shared" ref="M356:M419" si="112">B356-$K356</f>
        <v>0.16075099999999998</v>
      </c>
      <c r="N356" s="187">
        <f t="shared" si="103"/>
        <v>-4.8300000000000003E-2</v>
      </c>
      <c r="O356" s="187">
        <f t="shared" si="104"/>
        <v>2.9600000000000001E-2</v>
      </c>
      <c r="P356" s="187">
        <f t="shared" si="105"/>
        <v>3.7699999999999997E-2</v>
      </c>
      <c r="Q356" s="187">
        <f t="shared" si="106"/>
        <v>-0.25590000000000002</v>
      </c>
      <c r="R356" s="187">
        <f t="shared" si="107"/>
        <v>1.3093000000000001</v>
      </c>
      <c r="S356" s="187">
        <f t="shared" si="108"/>
        <v>-0.13550000000000001</v>
      </c>
      <c r="T356" s="187">
        <f t="shared" si="109"/>
        <v>0.59379999999999999</v>
      </c>
      <c r="U356" s="187">
        <f t="shared" si="110"/>
        <v>-0.20350000000000001</v>
      </c>
    </row>
    <row r="357" spans="1:33" x14ac:dyDescent="0.35">
      <c r="A357" s="193">
        <v>44039</v>
      </c>
      <c r="B357">
        <v>-3.9944E-2</v>
      </c>
      <c r="C357">
        <v>-3.4</v>
      </c>
      <c r="D357">
        <v>2.3199999999999998</v>
      </c>
      <c r="E357">
        <v>3.78</v>
      </c>
      <c r="F357">
        <v>-24.95</v>
      </c>
      <c r="G357">
        <v>127.27</v>
      </c>
      <c r="H357">
        <v>-13.26</v>
      </c>
      <c r="I357">
        <v>57.74</v>
      </c>
      <c r="J357">
        <v>-19.84</v>
      </c>
      <c r="K357" s="190">
        <f>INDEX(Bonds!$A$1:$I$1387,MATCH(Sov!A357,Bonds!$A$1:$A$1387,0),4)</f>
        <v>-0.22</v>
      </c>
      <c r="L357" s="110">
        <f t="shared" si="111"/>
        <v>44039</v>
      </c>
      <c r="M357" s="187">
        <f t="shared" si="112"/>
        <v>0.18005599999999999</v>
      </c>
      <c r="N357" s="187">
        <f t="shared" si="103"/>
        <v>-3.4000000000000002E-2</v>
      </c>
      <c r="O357" s="187">
        <f t="shared" si="104"/>
        <v>2.3199999999999998E-2</v>
      </c>
      <c r="P357" s="187">
        <f t="shared" si="105"/>
        <v>3.78E-2</v>
      </c>
      <c r="Q357" s="187">
        <f t="shared" si="106"/>
        <v>-0.2495</v>
      </c>
      <c r="R357" s="187">
        <f t="shared" si="107"/>
        <v>1.2726999999999999</v>
      </c>
      <c r="S357" s="187">
        <f t="shared" si="108"/>
        <v>-0.1326</v>
      </c>
      <c r="T357" s="187">
        <f t="shared" si="109"/>
        <v>0.57740000000000002</v>
      </c>
      <c r="U357" s="187">
        <f t="shared" si="110"/>
        <v>-0.19839999999999999</v>
      </c>
    </row>
    <row r="358" spans="1:33" x14ac:dyDescent="0.35">
      <c r="A358" s="193">
        <v>44036</v>
      </c>
      <c r="B358">
        <v>-3.9433999999999997E-2</v>
      </c>
      <c r="C358">
        <v>-2.5</v>
      </c>
      <c r="D358">
        <v>4.03</v>
      </c>
      <c r="E358">
        <v>4.7300000000000004</v>
      </c>
      <c r="F358">
        <v>-24.51</v>
      </c>
      <c r="G358">
        <v>125.29</v>
      </c>
      <c r="H358">
        <v>-12.74</v>
      </c>
      <c r="I358">
        <v>55.87</v>
      </c>
      <c r="J358">
        <v>-19.36</v>
      </c>
      <c r="K358" s="190">
        <f>INDEX(Bonds!$A$1:$I$1387,MATCH(Sov!A358,Bonds!$A$1:$A$1387,0),4)</f>
        <v>-0.19</v>
      </c>
      <c r="L358" s="110">
        <f t="shared" si="111"/>
        <v>44036</v>
      </c>
      <c r="M358" s="187">
        <f t="shared" si="112"/>
        <v>0.15056600000000001</v>
      </c>
      <c r="N358" s="187">
        <f t="shared" si="103"/>
        <v>-2.5000000000000001E-2</v>
      </c>
      <c r="O358" s="187">
        <f t="shared" si="104"/>
        <v>4.0300000000000002E-2</v>
      </c>
      <c r="P358" s="187">
        <f t="shared" si="105"/>
        <v>4.7300000000000002E-2</v>
      </c>
      <c r="Q358" s="187">
        <f t="shared" si="106"/>
        <v>-0.24510000000000001</v>
      </c>
      <c r="R358" s="187">
        <f t="shared" si="107"/>
        <v>1.2529000000000001</v>
      </c>
      <c r="S358" s="187">
        <f t="shared" si="108"/>
        <v>-0.12740000000000001</v>
      </c>
      <c r="T358" s="187">
        <f t="shared" si="109"/>
        <v>0.55869999999999997</v>
      </c>
      <c r="U358" s="187">
        <f t="shared" si="110"/>
        <v>-0.19359999999999999</v>
      </c>
    </row>
    <row r="359" spans="1:33" x14ac:dyDescent="0.35">
      <c r="A359" s="193">
        <v>44035</v>
      </c>
      <c r="B359">
        <v>-7.8499999999999993E-3</v>
      </c>
      <c r="C359">
        <v>-3.53</v>
      </c>
      <c r="D359">
        <v>2.99</v>
      </c>
      <c r="E359">
        <v>4.3899999999999997</v>
      </c>
      <c r="F359">
        <v>-26.02</v>
      </c>
      <c r="G359">
        <v>125.67</v>
      </c>
      <c r="H359">
        <v>-11.15</v>
      </c>
      <c r="I359">
        <v>54.59</v>
      </c>
      <c r="J359">
        <v>-19.559999999999999</v>
      </c>
      <c r="K359" s="190">
        <f>INDEX(Bonds!$A$1:$I$1387,MATCH(Sov!A359,Bonds!$A$1:$A$1387,0),4)</f>
        <v>-0.21</v>
      </c>
      <c r="L359" s="110">
        <f t="shared" si="111"/>
        <v>44035</v>
      </c>
      <c r="M359" s="187">
        <f t="shared" si="112"/>
        <v>0.20215</v>
      </c>
      <c r="N359" s="187">
        <f t="shared" si="103"/>
        <v>-3.5299999999999998E-2</v>
      </c>
      <c r="O359" s="187">
        <f t="shared" si="104"/>
        <v>2.9900000000000003E-2</v>
      </c>
      <c r="P359" s="187">
        <f t="shared" si="105"/>
        <v>4.3899999999999995E-2</v>
      </c>
      <c r="Q359" s="187">
        <f t="shared" si="106"/>
        <v>-0.26019999999999999</v>
      </c>
      <c r="R359" s="187">
        <f t="shared" si="107"/>
        <v>1.2566999999999999</v>
      </c>
      <c r="S359" s="187">
        <f t="shared" si="108"/>
        <v>-0.1115</v>
      </c>
      <c r="T359" s="187">
        <f t="shared" si="109"/>
        <v>0.54590000000000005</v>
      </c>
      <c r="U359" s="187">
        <f t="shared" si="110"/>
        <v>-0.1956</v>
      </c>
    </row>
    <row r="360" spans="1:33" x14ac:dyDescent="0.35">
      <c r="A360" s="193">
        <v>44034</v>
      </c>
      <c r="B360">
        <v>3.6999999999999999E-4</v>
      </c>
      <c r="C360">
        <v>-4.78</v>
      </c>
      <c r="D360">
        <v>3.14</v>
      </c>
      <c r="E360">
        <v>4.42</v>
      </c>
      <c r="F360">
        <v>-26.52</v>
      </c>
      <c r="G360">
        <v>132.99</v>
      </c>
      <c r="H360">
        <v>-13.23</v>
      </c>
      <c r="I360">
        <v>56</v>
      </c>
      <c r="J360">
        <v>-19.09</v>
      </c>
      <c r="K360" s="190">
        <f>INDEX(Bonds!$A$1:$I$1387,MATCH(Sov!A360,Bonds!$A$1:$A$1387,0),4)</f>
        <v>-0.22</v>
      </c>
      <c r="L360" s="110">
        <f t="shared" si="111"/>
        <v>44034</v>
      </c>
      <c r="M360" s="187">
        <f t="shared" si="112"/>
        <v>0.22037000000000001</v>
      </c>
      <c r="N360" s="187">
        <f t="shared" si="103"/>
        <v>-4.7800000000000002E-2</v>
      </c>
      <c r="O360" s="187">
        <f t="shared" si="104"/>
        <v>3.1400000000000004E-2</v>
      </c>
      <c r="P360" s="187">
        <f t="shared" si="105"/>
        <v>4.4199999999999996E-2</v>
      </c>
      <c r="Q360" s="187">
        <f t="shared" si="106"/>
        <v>-0.26519999999999999</v>
      </c>
      <c r="R360" s="187">
        <f t="shared" si="107"/>
        <v>1.3299000000000001</v>
      </c>
      <c r="S360" s="187">
        <f t="shared" si="108"/>
        <v>-0.1323</v>
      </c>
      <c r="T360" s="187">
        <f t="shared" si="109"/>
        <v>0.56000000000000005</v>
      </c>
      <c r="U360" s="187">
        <f t="shared" si="110"/>
        <v>-0.19089999999999999</v>
      </c>
    </row>
    <row r="361" spans="1:33" x14ac:dyDescent="0.35">
      <c r="A361" s="193">
        <v>44033</v>
      </c>
      <c r="B361">
        <v>-3.5416000000000003E-2</v>
      </c>
      <c r="C361">
        <v>-2.87</v>
      </c>
      <c r="D361">
        <v>4.66</v>
      </c>
      <c r="E361">
        <v>4.32</v>
      </c>
      <c r="F361">
        <v>-25.55</v>
      </c>
      <c r="G361">
        <v>134.88999999999999</v>
      </c>
      <c r="H361">
        <v>-10.52</v>
      </c>
      <c r="I361">
        <v>56.95</v>
      </c>
      <c r="J361">
        <v>-19.18</v>
      </c>
      <c r="K361" s="190">
        <f>INDEX(Bonds!$A$1:$I$1387,MATCH(Sov!A361,Bonds!$A$1:$A$1387,0),4)</f>
        <v>-0.2</v>
      </c>
      <c r="L361" s="110">
        <f t="shared" si="111"/>
        <v>44033</v>
      </c>
      <c r="M361" s="187">
        <f t="shared" si="112"/>
        <v>0.16458400000000001</v>
      </c>
      <c r="N361" s="187">
        <f t="shared" si="103"/>
        <v>-2.87E-2</v>
      </c>
      <c r="O361" s="187">
        <f t="shared" si="104"/>
        <v>4.6600000000000003E-2</v>
      </c>
      <c r="P361" s="187">
        <f t="shared" si="105"/>
        <v>4.3200000000000002E-2</v>
      </c>
      <c r="Q361" s="187">
        <f t="shared" si="106"/>
        <v>-0.2555</v>
      </c>
      <c r="R361" s="187">
        <f t="shared" si="107"/>
        <v>1.3488999999999998</v>
      </c>
      <c r="S361" s="187">
        <f t="shared" si="108"/>
        <v>-0.1052</v>
      </c>
      <c r="T361" s="187">
        <f t="shared" si="109"/>
        <v>0.56950000000000001</v>
      </c>
      <c r="U361" s="187">
        <f t="shared" si="110"/>
        <v>-0.1918</v>
      </c>
    </row>
    <row r="362" spans="1:33" x14ac:dyDescent="0.35">
      <c r="A362" s="193">
        <v>44032</v>
      </c>
      <c r="B362">
        <v>-3.8231000000000001E-2</v>
      </c>
      <c r="C362">
        <v>-4.99</v>
      </c>
      <c r="D362">
        <v>2.71</v>
      </c>
      <c r="E362">
        <v>3.11</v>
      </c>
      <c r="F362">
        <v>-26.33</v>
      </c>
      <c r="G362">
        <v>136.55000000000001</v>
      </c>
      <c r="H362">
        <v>-12.96</v>
      </c>
      <c r="I362">
        <v>57.37</v>
      </c>
      <c r="J362">
        <v>-18.68</v>
      </c>
      <c r="K362" s="190">
        <f>INDEX(Bonds!$A$1:$I$1387,MATCH(Sov!A362,Bonds!$A$1:$A$1387,0),4)</f>
        <v>-0.19</v>
      </c>
      <c r="L362" s="110">
        <f t="shared" si="111"/>
        <v>44032</v>
      </c>
      <c r="M362" s="187">
        <f t="shared" si="112"/>
        <v>0.15176899999999999</v>
      </c>
      <c r="N362" s="187">
        <f t="shared" si="103"/>
        <v>-4.99E-2</v>
      </c>
      <c r="O362" s="187">
        <f t="shared" si="104"/>
        <v>2.7099999999999999E-2</v>
      </c>
      <c r="P362" s="187">
        <f t="shared" si="105"/>
        <v>3.1099999999999999E-2</v>
      </c>
      <c r="Q362" s="187">
        <f t="shared" si="106"/>
        <v>-0.26329999999999998</v>
      </c>
      <c r="R362" s="187">
        <f t="shared" si="107"/>
        <v>1.3655000000000002</v>
      </c>
      <c r="S362" s="187">
        <f t="shared" si="108"/>
        <v>-0.12960000000000002</v>
      </c>
      <c r="T362" s="187">
        <f t="shared" si="109"/>
        <v>0.57369999999999999</v>
      </c>
      <c r="U362" s="187">
        <f t="shared" si="110"/>
        <v>-0.18679999999999999</v>
      </c>
    </row>
    <row r="363" spans="1:33" x14ac:dyDescent="0.35">
      <c r="A363" s="193">
        <v>44029</v>
      </c>
      <c r="B363">
        <v>-1.1712999999999999E-2</v>
      </c>
      <c r="C363">
        <v>-3.8</v>
      </c>
      <c r="D363">
        <v>3.18</v>
      </c>
      <c r="E363">
        <v>3.97</v>
      </c>
      <c r="F363">
        <v>-26.89</v>
      </c>
      <c r="G363">
        <v>141.68</v>
      </c>
      <c r="H363">
        <v>-13.27</v>
      </c>
      <c r="I363">
        <v>60.31</v>
      </c>
      <c r="J363">
        <v>-18.22</v>
      </c>
      <c r="K363" s="190">
        <f>INDEX(Bonds!$A$1:$I$1387,MATCH(Sov!A363,Bonds!$A$1:$A$1387,0),4)</f>
        <v>-0.17</v>
      </c>
      <c r="L363" s="110">
        <f t="shared" si="111"/>
        <v>44029</v>
      </c>
      <c r="M363" s="187">
        <f t="shared" si="112"/>
        <v>0.15828700000000001</v>
      </c>
      <c r="N363" s="187">
        <f t="shared" si="103"/>
        <v>-3.7999999999999999E-2</v>
      </c>
      <c r="O363" s="187">
        <f t="shared" si="104"/>
        <v>3.1800000000000002E-2</v>
      </c>
      <c r="P363" s="187">
        <f t="shared" si="105"/>
        <v>3.9699999999999999E-2</v>
      </c>
      <c r="Q363" s="187">
        <f t="shared" si="106"/>
        <v>-0.26890000000000003</v>
      </c>
      <c r="R363" s="187">
        <f t="shared" si="107"/>
        <v>1.4168000000000001</v>
      </c>
      <c r="S363" s="187">
        <f t="shared" si="108"/>
        <v>-0.13269999999999998</v>
      </c>
      <c r="T363" s="187">
        <f t="shared" si="109"/>
        <v>0.60309999999999997</v>
      </c>
      <c r="U363" s="187">
        <f t="shared" si="110"/>
        <v>-0.1822</v>
      </c>
      <c r="X363" s="62" t="s">
        <v>1</v>
      </c>
      <c r="Y363" s="62" t="s">
        <v>2</v>
      </c>
      <c r="Z363" s="62" t="s">
        <v>3</v>
      </c>
      <c r="AA363" s="62" t="s">
        <v>4</v>
      </c>
      <c r="AB363" s="62" t="s">
        <v>5</v>
      </c>
      <c r="AC363" s="62" t="s">
        <v>6</v>
      </c>
      <c r="AD363" s="62" t="s">
        <v>7</v>
      </c>
      <c r="AE363" s="62" t="s">
        <v>8</v>
      </c>
      <c r="AF363" s="62" t="s">
        <v>9</v>
      </c>
      <c r="AG363" s="62" t="s">
        <v>11</v>
      </c>
    </row>
    <row r="364" spans="1:33" x14ac:dyDescent="0.35">
      <c r="A364" s="193">
        <v>44028</v>
      </c>
      <c r="B364">
        <v>-1.29E-2</v>
      </c>
      <c r="C364">
        <v>-4.8899999999999997</v>
      </c>
      <c r="D364">
        <v>2.42</v>
      </c>
      <c r="E364">
        <v>3.47</v>
      </c>
      <c r="F364">
        <v>-27.04</v>
      </c>
      <c r="G364">
        <v>144.69</v>
      </c>
      <c r="H364">
        <v>-13.31</v>
      </c>
      <c r="I364">
        <v>59.68</v>
      </c>
      <c r="J364">
        <v>-19.149999999999999</v>
      </c>
      <c r="K364" s="190">
        <f>INDEX(Bonds!$A$1:$I$1387,MATCH(Sov!A364,Bonds!$A$1:$A$1387,0),4)</f>
        <v>-0.19</v>
      </c>
      <c r="L364" s="110">
        <f t="shared" si="111"/>
        <v>44028</v>
      </c>
      <c r="M364" s="187">
        <f t="shared" si="112"/>
        <v>0.17710000000000001</v>
      </c>
      <c r="N364" s="187">
        <f t="shared" si="103"/>
        <v>-4.8899999999999999E-2</v>
      </c>
      <c r="O364" s="187">
        <f t="shared" si="104"/>
        <v>2.4199999999999999E-2</v>
      </c>
      <c r="P364" s="187">
        <f t="shared" si="105"/>
        <v>3.4700000000000002E-2</v>
      </c>
      <c r="Q364" s="187">
        <f t="shared" si="106"/>
        <v>-0.27039999999999997</v>
      </c>
      <c r="R364" s="187">
        <f t="shared" si="107"/>
        <v>1.4469000000000001</v>
      </c>
      <c r="S364" s="187">
        <f t="shared" si="108"/>
        <v>-0.1331</v>
      </c>
      <c r="T364" s="187">
        <f t="shared" si="109"/>
        <v>0.5968</v>
      </c>
      <c r="U364" s="187">
        <f t="shared" si="110"/>
        <v>-0.19149999999999998</v>
      </c>
      <c r="W364" s="62" t="s">
        <v>12</v>
      </c>
      <c r="X364" s="86">
        <f>INDEX($A$1:$I$1360,MATCH('Publish version'!$B$3,Sov!$A$1:$A$1360,0),MATCH(X363,$A$1:$I$1,0))/100</f>
        <v>1.49917E-3</v>
      </c>
      <c r="Y364" s="86">
        <f>INDEX($A$1:$I$1360,MATCH('Publish version'!$B$3,Sov!$A$1:$A$1360,0),MATCH(Y363,$A$1:$I$1,0))/100</f>
        <v>-0.17230000000000001</v>
      </c>
      <c r="Z364" s="86">
        <f>INDEX($A$1:$I$1360,MATCH('Publish version'!$B$3,Sov!$A$1:$A$1360,0),MATCH(Z363,$A$1:$I$1,0))/100</f>
        <v>-0.11109999999999999</v>
      </c>
      <c r="AA364" s="86">
        <f>INDEX($A$1:$I$1360,MATCH('Publish version'!$B$3,Sov!$A$1:$A$1360,0),MATCH(AA363,$A$1:$I$1,0))/100</f>
        <v>-0.11310000000000001</v>
      </c>
      <c r="AB364" s="86">
        <f>INDEX($A$1:$I$1360,MATCH('Publish version'!$B$3,Sov!$A$1:$A$1360,0),MATCH(AB363,$A$1:$I$1,0))/100</f>
        <v>-0.45399999999999996</v>
      </c>
      <c r="AC364" s="86">
        <f>INDEX($A$1:$I$1360,MATCH('Publish version'!$B$3,Sov!$A$1:$A$1360,0),MATCH(AC363,$A$1:$I$1,0))/100</f>
        <v>0.84450000000000003</v>
      </c>
      <c r="AD364" s="86">
        <f>INDEX($A$1:$I$1360,MATCH('Publish version'!$B$3,Sov!$A$1:$A$1360,0),MATCH(AD363,$A$1:$I$1,0))/100</f>
        <v>-0.31540000000000001</v>
      </c>
      <c r="AE364" s="86">
        <f>INDEX($A$1:$I$1360,MATCH('Publish version'!$B$3,Sov!$A$1:$A$1360,0),MATCH(AE363,$A$1:$I$1,0))/100</f>
        <v>0.29899999999999999</v>
      </c>
      <c r="AF364" s="86">
        <f>INDEX($A$1:$J$1360,MATCH('Publish version'!$B$3,Sov!$A$1:$A$1360,0),MATCH(AF363,$A$1:$J$1,0))/100</f>
        <v>8.09E-3</v>
      </c>
      <c r="AG364" s="84">
        <f>Bonds!$N$389</f>
        <v>1.2600000000000001E-3</v>
      </c>
    </row>
    <row r="365" spans="1:33" x14ac:dyDescent="0.35">
      <c r="A365" s="193">
        <v>44027</v>
      </c>
      <c r="B365">
        <v>-1.5675000000000001E-2</v>
      </c>
      <c r="C365">
        <v>-3.42</v>
      </c>
      <c r="D365">
        <v>3.44</v>
      </c>
      <c r="E365">
        <v>5.62</v>
      </c>
      <c r="F365">
        <v>-24.31</v>
      </c>
      <c r="G365">
        <v>145.15</v>
      </c>
      <c r="H365">
        <v>-11.85</v>
      </c>
      <c r="I365">
        <v>60.44</v>
      </c>
      <c r="J365">
        <v>-19.059999999999999</v>
      </c>
      <c r="K365" s="190">
        <f>INDEX(Bonds!$A$1:$I$1387,MATCH(Sov!A365,Bonds!$A$1:$A$1387,0),4)</f>
        <v>-0.18</v>
      </c>
      <c r="L365" s="110">
        <f t="shared" si="111"/>
        <v>44027</v>
      </c>
      <c r="M365" s="187">
        <f t="shared" si="112"/>
        <v>0.164325</v>
      </c>
      <c r="N365" s="187">
        <f t="shared" si="103"/>
        <v>-3.4200000000000001E-2</v>
      </c>
      <c r="O365" s="187">
        <f t="shared" si="104"/>
        <v>3.44E-2</v>
      </c>
      <c r="P365" s="187">
        <f t="shared" si="105"/>
        <v>5.62E-2</v>
      </c>
      <c r="Q365" s="187">
        <f t="shared" si="106"/>
        <v>-0.24309999999999998</v>
      </c>
      <c r="R365" s="187">
        <f t="shared" si="107"/>
        <v>1.4515</v>
      </c>
      <c r="S365" s="187">
        <f t="shared" si="108"/>
        <v>-0.11849999999999999</v>
      </c>
      <c r="T365" s="187">
        <f t="shared" si="109"/>
        <v>0.60439999999999994</v>
      </c>
      <c r="U365" s="187">
        <f t="shared" si="110"/>
        <v>-0.19059999999999999</v>
      </c>
      <c r="AG365" s="84"/>
    </row>
    <row r="366" spans="1:33" x14ac:dyDescent="0.35">
      <c r="A366" s="193">
        <v>44026</v>
      </c>
      <c r="B366">
        <v>1.4831E-2</v>
      </c>
      <c r="C366">
        <v>-3.26</v>
      </c>
      <c r="D366">
        <v>4.3499999999999996</v>
      </c>
      <c r="E366">
        <v>5.04</v>
      </c>
      <c r="F366">
        <v>-25.89</v>
      </c>
      <c r="G366">
        <v>144.28</v>
      </c>
      <c r="H366">
        <v>-11.38</v>
      </c>
      <c r="I366">
        <v>59.37</v>
      </c>
      <c r="J366">
        <v>-19.72</v>
      </c>
      <c r="K366" s="190">
        <f>INDEX(Bonds!$A$1:$I$1387,MATCH(Sov!A366,Bonds!$A$1:$A$1387,0),4)</f>
        <v>-0.18</v>
      </c>
      <c r="L366" s="110">
        <f t="shared" si="111"/>
        <v>44026</v>
      </c>
      <c r="M366" s="187">
        <f t="shared" si="112"/>
        <v>0.194831</v>
      </c>
      <c r="N366" s="187">
        <f t="shared" si="103"/>
        <v>-3.2599999999999997E-2</v>
      </c>
      <c r="O366" s="187">
        <f t="shared" si="104"/>
        <v>4.3499999999999997E-2</v>
      </c>
      <c r="P366" s="187">
        <f t="shared" si="105"/>
        <v>5.04E-2</v>
      </c>
      <c r="Q366" s="187">
        <f t="shared" si="106"/>
        <v>-0.25890000000000002</v>
      </c>
      <c r="R366" s="187">
        <f t="shared" si="107"/>
        <v>1.4428000000000001</v>
      </c>
      <c r="S366" s="187">
        <f t="shared" si="108"/>
        <v>-0.11380000000000001</v>
      </c>
      <c r="T366" s="187">
        <f t="shared" si="109"/>
        <v>0.59370000000000001</v>
      </c>
      <c r="U366" s="187">
        <f t="shared" si="110"/>
        <v>-0.19719999999999999</v>
      </c>
      <c r="V366" s="63">
        <f>Bonds!J391</f>
        <v>44165</v>
      </c>
      <c r="W366" s="62" t="s">
        <v>13</v>
      </c>
      <c r="X366" s="87">
        <f>INDEX($A$1:$I$1360,MATCH($V366,Sov!$A$1:$A$1360,0),MATCH(X$363,$A$1:$I$1,0))/100</f>
        <v>-1.4771200000000002E-3</v>
      </c>
      <c r="Y366" s="87">
        <f>INDEX($A$1:$I$1360,MATCH($V366,Sov!$A$1:$A$1360,0),MATCH(Y$363,$A$1:$I$1,0))/100</f>
        <v>-0.12179999999999999</v>
      </c>
      <c r="Z366" s="87">
        <f>INDEX($A$1:$I$1360,MATCH($V366,Sov!$A$1:$A$1360,0),MATCH(Z$363,$A$1:$I$1,0))/100</f>
        <v>-9.1999999999999998E-2</v>
      </c>
      <c r="AA366" s="87">
        <f>INDEX($A$1:$I$1360,MATCH($V366,Sov!$A$1:$A$1360,0),MATCH(AA$363,$A$1:$I$1,0))/100</f>
        <v>-5.1200000000000002E-2</v>
      </c>
      <c r="AB366" s="87">
        <f>INDEX($A$1:$I$1360,MATCH($V366,Sov!$A$1:$A$1360,0),MATCH(AB$363,$A$1:$I$1,0))/100</f>
        <v>-0.29870000000000002</v>
      </c>
      <c r="AC366" s="87">
        <f>INDEX($A$1:$I$1360,MATCH($V366,Sov!$A$1:$A$1360,0),MATCH(AC$363,$A$1:$I$1,0))/100</f>
        <v>0.8590000000000001</v>
      </c>
      <c r="AD366" s="87">
        <f>INDEX($A$1:$I$1360,MATCH($V366,Sov!$A$1:$A$1360,0),MATCH(AD$363,$A$1:$I$1,0))/100</f>
        <v>-0.2082</v>
      </c>
      <c r="AE366" s="87">
        <f>INDEX($A$1:$I$1360,MATCH($V366,Sov!$A$1:$A$1360,0),MATCH(AE$363,$A$1:$I$1,0))/100</f>
        <v>0.34310000000000002</v>
      </c>
      <c r="AF366" s="87">
        <f>INDEX($A$1:$J$1360,MATCH($V366,Sov!$A$1:$A$1360,0),MATCH(AF$363,$A$1:$J$1,0))/100</f>
        <v>-0.16769999999999999</v>
      </c>
      <c r="AG366" s="84">
        <f>INDEX(Bonds!$A$1:$I$1387,MATCH(Sov!V366,Bonds!$A$1:$A$1387,0),4)/100</f>
        <v>-2.5999999999999999E-3</v>
      </c>
    </row>
    <row r="367" spans="1:33" x14ac:dyDescent="0.35">
      <c r="A367" s="193">
        <v>44025</v>
      </c>
      <c r="B367">
        <v>3.8044000000000001E-2</v>
      </c>
      <c r="C367">
        <v>-2.19</v>
      </c>
      <c r="D367">
        <v>3.44</v>
      </c>
      <c r="E367">
        <v>5.82</v>
      </c>
      <c r="F367">
        <v>-26.31</v>
      </c>
      <c r="G367">
        <v>144.97999999999999</v>
      </c>
      <c r="H367">
        <v>-10.130000000000001</v>
      </c>
      <c r="I367">
        <v>59.29</v>
      </c>
      <c r="J367">
        <v>-19.059999999999999</v>
      </c>
      <c r="K367" s="190">
        <f>INDEX(Bonds!$A$1:$I$1387,MATCH(Sov!A367,Bonds!$A$1:$A$1387,0),4)</f>
        <v>-0.15</v>
      </c>
      <c r="L367" s="110">
        <f t="shared" si="111"/>
        <v>44025</v>
      </c>
      <c r="M367" s="187">
        <f t="shared" si="112"/>
        <v>0.18804399999999999</v>
      </c>
      <c r="N367" s="187">
        <f t="shared" si="103"/>
        <v>-2.1899999999999999E-2</v>
      </c>
      <c r="O367" s="187">
        <f t="shared" si="104"/>
        <v>3.44E-2</v>
      </c>
      <c r="P367" s="187">
        <f t="shared" si="105"/>
        <v>5.8200000000000002E-2</v>
      </c>
      <c r="Q367" s="187">
        <f t="shared" si="106"/>
        <v>-0.2631</v>
      </c>
      <c r="R367" s="187">
        <f t="shared" si="107"/>
        <v>1.4498</v>
      </c>
      <c r="S367" s="187">
        <f t="shared" si="108"/>
        <v>-0.1013</v>
      </c>
      <c r="T367" s="187">
        <f t="shared" si="109"/>
        <v>0.59289999999999998</v>
      </c>
      <c r="U367" s="187">
        <f t="shared" si="110"/>
        <v>-0.19059999999999999</v>
      </c>
      <c r="V367" s="63">
        <f>Bonds!J392</f>
        <v>44196</v>
      </c>
      <c r="W367" s="62" t="s">
        <v>14</v>
      </c>
      <c r="X367" s="87">
        <f>INDEX($A$1:$I$1360,MATCH($V367,Sov!$A$1:$A$1360,0),MATCH(X$363,$A$1:$I$1,0))/100</f>
        <v>-1.9549300000000001E-3</v>
      </c>
      <c r="Y367" s="87">
        <f>INDEX($A$1:$I$1360,MATCH($V367,Sov!$A$1:$A$1360,0),MATCH(Y$363,$A$1:$I$1,0))/100</f>
        <v>-0.12689999999999999</v>
      </c>
      <c r="Z367" s="87">
        <f>INDEX($A$1:$I$1360,MATCH($V367,Sov!$A$1:$A$1360,0),MATCH(Z$363,$A$1:$I$1,0))/100</f>
        <v>-9.5399999999999985E-2</v>
      </c>
      <c r="AA367" s="87">
        <f>INDEX($A$1:$I$1360,MATCH($V367,Sov!$A$1:$A$1360,0),MATCH(AA$363,$A$1:$I$1,0))/100</f>
        <v>-7.2300000000000003E-2</v>
      </c>
      <c r="AB367" s="87">
        <f>INDEX($A$1:$I$1360,MATCH($V367,Sov!$A$1:$A$1360,0),MATCH(AB$363,$A$1:$I$1,0))/100</f>
        <v>-0.2928</v>
      </c>
      <c r="AC367" s="87">
        <f>INDEX($A$1:$I$1360,MATCH($V367,Sov!$A$1:$A$1360,0),MATCH(AC$363,$A$1:$I$1,0))/100</f>
        <v>0.79409999999999992</v>
      </c>
      <c r="AD367" s="87">
        <f>INDEX($A$1:$I$1360,MATCH($V367,Sov!$A$1:$A$1360,0),MATCH(AD$363,$A$1:$I$1,0))/100</f>
        <v>-0.19390000000000002</v>
      </c>
      <c r="AE367" s="87">
        <f>INDEX($A$1:$I$1360,MATCH($V367,Sov!$A$1:$A$1360,0),MATCH(AE$363,$A$1:$I$1,0))/100</f>
        <v>0.32750000000000001</v>
      </c>
      <c r="AF367" s="87">
        <f>INDEX($A$1:$J$1360,MATCH($V367,Sov!$A$1:$A$1360,0),MATCH(AF$363,$A$1:$J$1,0))/100</f>
        <v>-0.1956</v>
      </c>
      <c r="AG367" s="84">
        <f>INDEX(Bonds!$A$1:$I$1387,MATCH(Sov!V367,Bonds!$A$1:$A$1387,0),4)/100</f>
        <v>-2.7000000000000001E-3</v>
      </c>
    </row>
    <row r="368" spans="1:33" x14ac:dyDescent="0.35">
      <c r="A368" s="193">
        <v>44022</v>
      </c>
      <c r="B368">
        <v>3.6701999999999999E-2</v>
      </c>
      <c r="C368">
        <v>-3.87</v>
      </c>
      <c r="D368">
        <v>5.26</v>
      </c>
      <c r="E368">
        <v>5.99</v>
      </c>
      <c r="F368">
        <v>-27.75</v>
      </c>
      <c r="G368">
        <v>148.38999999999999</v>
      </c>
      <c r="H368">
        <v>-11.38</v>
      </c>
      <c r="I368">
        <v>62.98</v>
      </c>
      <c r="J368">
        <v>-19.7</v>
      </c>
      <c r="K368" s="190">
        <f>INDEX(Bonds!$A$1:$I$1387,MATCH(Sov!A368,Bonds!$A$1:$A$1387,0),4)</f>
        <v>-0.19189999999999999</v>
      </c>
      <c r="L368" s="110">
        <f t="shared" si="111"/>
        <v>44022</v>
      </c>
      <c r="M368" s="187">
        <f t="shared" si="112"/>
        <v>0.22860199999999997</v>
      </c>
      <c r="N368" s="187">
        <f t="shared" si="103"/>
        <v>-3.8699999999999998E-2</v>
      </c>
      <c r="O368" s="187">
        <f t="shared" si="104"/>
        <v>5.2600000000000001E-2</v>
      </c>
      <c r="P368" s="187">
        <f t="shared" si="105"/>
        <v>5.9900000000000002E-2</v>
      </c>
      <c r="Q368" s="187">
        <f t="shared" si="106"/>
        <v>-0.27750000000000002</v>
      </c>
      <c r="R368" s="187">
        <f t="shared" si="107"/>
        <v>1.4838999999999998</v>
      </c>
      <c r="S368" s="187">
        <f t="shared" si="108"/>
        <v>-0.11380000000000001</v>
      </c>
      <c r="T368" s="187">
        <f t="shared" si="109"/>
        <v>0.62979999999999992</v>
      </c>
      <c r="U368" s="187">
        <f t="shared" si="110"/>
        <v>-0.19699999999999998</v>
      </c>
      <c r="V368" s="63">
        <f>Bonds!J393</f>
        <v>44523</v>
      </c>
      <c r="W368" s="62" t="s">
        <v>15</v>
      </c>
      <c r="X368" s="87">
        <f>INDEX($A$1:$I$1360,MATCH($V368,Sov!$A$1:$A$1360,0),MATCH(X$363,$A$1:$I$1,0))/100</f>
        <v>2.6030700000000003E-3</v>
      </c>
      <c r="Y368" s="87">
        <f>INDEX($A$1:$I$1360,MATCH($V368,Sov!$A$1:$A$1360,0),MATCH(Y$363,$A$1:$I$1,0))/100</f>
        <v>-0.12770000000000001</v>
      </c>
      <c r="Z368" s="87">
        <f>INDEX($A$1:$I$1360,MATCH($V368,Sov!$A$1:$A$1360,0),MATCH(Z$363,$A$1:$I$1,0))/100</f>
        <v>-8.43E-2</v>
      </c>
      <c r="AA368" s="87">
        <f>INDEX($A$1:$I$1360,MATCH($V368,Sov!$A$1:$A$1360,0),MATCH(AA$363,$A$1:$I$1,0))/100</f>
        <v>-7.9500000000000001E-2</v>
      </c>
      <c r="AB368" s="87">
        <f>INDEX($A$1:$I$1360,MATCH($V368,Sov!$A$1:$A$1360,0),MATCH(AB$363,$A$1:$I$1,0))/100</f>
        <v>-0.42330000000000001</v>
      </c>
      <c r="AC368" s="87">
        <f>INDEX($A$1:$I$1360,MATCH($V368,Sov!$A$1:$A$1360,0),MATCH(AC$363,$A$1:$I$1,0))/100</f>
        <v>0.84609999999999996</v>
      </c>
      <c r="AD368" s="87">
        <f>INDEX($A$1:$I$1360,MATCH($V368,Sov!$A$1:$A$1360,0),MATCH(AD$363,$A$1:$I$1,0))/100</f>
        <v>-0.27550000000000002</v>
      </c>
      <c r="AE368" s="87">
        <f>INDEX($A$1:$I$1360,MATCH($V368,Sov!$A$1:$A$1360,0),MATCH(AE$363,$A$1:$I$1,0))/100</f>
        <v>0.30670000000000003</v>
      </c>
      <c r="AF368" s="87">
        <f>INDEX($A$1:$J$1360,MATCH($V368,Sov!$A$1:$A$1360,0),MATCH(AF$363,$A$1:$J$1,0))/100</f>
        <v>9.9699999999999997E-3</v>
      </c>
      <c r="AG368" s="84">
        <f>INDEX(Bonds!$A$1:$I$1387,MATCH(Sov!V368,Bonds!$A$1:$A$1387,0),4)/100</f>
        <v>2.1800000000000001E-3</v>
      </c>
    </row>
    <row r="369" spans="1:33" x14ac:dyDescent="0.35">
      <c r="A369" s="193">
        <v>44021</v>
      </c>
      <c r="B369">
        <v>6.5016000000000004E-2</v>
      </c>
      <c r="C369">
        <v>-3.07</v>
      </c>
      <c r="D369">
        <v>5.36</v>
      </c>
      <c r="E369">
        <v>4.75</v>
      </c>
      <c r="F369">
        <v>-25.73</v>
      </c>
      <c r="G369">
        <v>148.22999999999999</v>
      </c>
      <c r="H369">
        <v>-11.2</v>
      </c>
      <c r="I369">
        <v>60.79</v>
      </c>
      <c r="J369">
        <v>-20.21</v>
      </c>
      <c r="K369" s="190">
        <f>INDEX(Bonds!$A$1:$I$1387,MATCH(Sov!A369,Bonds!$A$1:$A$1387,0),4)</f>
        <v>-0.18909999999999999</v>
      </c>
      <c r="L369" s="110">
        <f t="shared" si="111"/>
        <v>44021</v>
      </c>
      <c r="M369" s="187">
        <f t="shared" si="112"/>
        <v>0.25411600000000001</v>
      </c>
      <c r="N369" s="187">
        <f t="shared" si="103"/>
        <v>-3.0699999999999998E-2</v>
      </c>
      <c r="O369" s="187">
        <f t="shared" si="104"/>
        <v>5.3600000000000002E-2</v>
      </c>
      <c r="P369" s="187">
        <f t="shared" si="105"/>
        <v>4.7500000000000001E-2</v>
      </c>
      <c r="Q369" s="187">
        <f t="shared" si="106"/>
        <v>-0.25730000000000003</v>
      </c>
      <c r="R369" s="187">
        <f t="shared" si="107"/>
        <v>1.4823</v>
      </c>
      <c r="S369" s="187">
        <f t="shared" si="108"/>
        <v>-0.11199999999999999</v>
      </c>
      <c r="T369" s="187">
        <f t="shared" si="109"/>
        <v>0.6079</v>
      </c>
      <c r="U369" s="187">
        <f t="shared" si="110"/>
        <v>-0.2021</v>
      </c>
      <c r="V369" s="63">
        <f>Bonds!J394</f>
        <v>0</v>
      </c>
      <c r="W369" s="62" t="s">
        <v>16</v>
      </c>
      <c r="X369" s="87">
        <f>INDEX($A$1:$I$1360,MATCH('Publish version'!$B$3,Sov!$A$1:$A$1360,0)+1,MATCH(X363,$A$1:$I$1,0))/100</f>
        <v>2.1357999999999998E-3</v>
      </c>
      <c r="Y369" s="87">
        <f>INDEX($A$1:$I$1360,MATCH('Publish version'!$B$3,Sov!$A$1:$A$1360,0)+1,MATCH(Y363,$A$1:$I$1,0))/100</f>
        <v>-0.15560000000000002</v>
      </c>
      <c r="Z369" s="87">
        <f>INDEX($A$1:$I$1360,MATCH('Publish version'!$B$3,Sov!$A$1:$A$1360,0)+1,MATCH(Z363,$A$1:$I$1,0))/100</f>
        <v>-9.8100000000000007E-2</v>
      </c>
      <c r="AA369" s="87">
        <f>INDEX($A$1:$I$1360,MATCH('Publish version'!$B$3,Sov!$A$1:$A$1360,0)+1,MATCH(AA363,$A$1:$I$1,0))/100</f>
        <v>-9.4800000000000009E-2</v>
      </c>
      <c r="AB369" s="87">
        <f>INDEX($A$1:$I$1360,MATCH('Publish version'!$B$3,Sov!$A$1:$A$1360,0)+1,MATCH(AB363,$A$1:$I$1,0))/100</f>
        <v>-0.45579999999999998</v>
      </c>
      <c r="AC369" s="87">
        <f>INDEX($A$1:$I$1360,MATCH('Publish version'!$B$3,Sov!$A$1:$A$1360,0)+1,MATCH(AC363,$A$1:$I$1,0))/100</f>
        <v>0.8256</v>
      </c>
      <c r="AD369" s="87">
        <f>INDEX($A$1:$I$1360,MATCH('Publish version'!$B$3,Sov!$A$1:$A$1360,0)+1,MATCH(AD363,$A$1:$I$1,0))/100</f>
        <v>-0.30409999999999998</v>
      </c>
      <c r="AE369" s="87">
        <f>INDEX($A$1:$I$1360,MATCH('Publish version'!$B$3,Sov!$A$1:$A$1360,0)+1,MATCH(AE363,$A$1:$I$1,0))/100</f>
        <v>0.28149999999999997</v>
      </c>
      <c r="AF369" s="87">
        <f>INDEX($A$1:$J$1360,MATCH('Publish version'!$B$3,Sov!$A$1:$A$1360,0)+1,MATCH(AF363,$A$1:$J$1,0))/100</f>
        <v>8.5799999999999991E-3</v>
      </c>
      <c r="AG369" s="84">
        <f>INDEX(Bonds!$A$1:$I$1387,MATCH('Publish version'!$B$3,Bonds!$A$1:$A$1387,0)+1,4)/100</f>
        <v>1.5499999999999999E-3</v>
      </c>
    </row>
    <row r="370" spans="1:33" x14ac:dyDescent="0.35">
      <c r="A370" s="193">
        <v>44020</v>
      </c>
      <c r="B370">
        <v>1.2028E-2</v>
      </c>
      <c r="C370">
        <v>-3.26</v>
      </c>
      <c r="D370">
        <v>4.7300000000000004</v>
      </c>
      <c r="E370">
        <v>3.58</v>
      </c>
      <c r="F370">
        <v>-28.03</v>
      </c>
      <c r="G370">
        <v>143.63999999999999</v>
      </c>
      <c r="H370">
        <v>-12.23</v>
      </c>
      <c r="I370">
        <v>58.58</v>
      </c>
      <c r="J370">
        <v>-19.86</v>
      </c>
      <c r="K370" s="190">
        <f>INDEX(Bonds!$A$1:$I$1387,MATCH(Sov!A370,Bonds!$A$1:$A$1387,0),4)</f>
        <v>-0.16</v>
      </c>
      <c r="L370" s="110">
        <f t="shared" si="111"/>
        <v>44020</v>
      </c>
      <c r="M370" s="187">
        <f t="shared" si="112"/>
        <v>0.17202800000000001</v>
      </c>
      <c r="N370" s="187">
        <f t="shared" si="103"/>
        <v>-3.2599999999999997E-2</v>
      </c>
      <c r="O370" s="187">
        <f t="shared" si="104"/>
        <v>4.7300000000000002E-2</v>
      </c>
      <c r="P370" s="187">
        <f t="shared" si="105"/>
        <v>3.5799999999999998E-2</v>
      </c>
      <c r="Q370" s="187">
        <f t="shared" si="106"/>
        <v>-0.28029999999999999</v>
      </c>
      <c r="R370" s="187">
        <f t="shared" si="107"/>
        <v>1.4363999999999999</v>
      </c>
      <c r="S370" s="187">
        <f t="shared" si="108"/>
        <v>-0.12230000000000001</v>
      </c>
      <c r="T370" s="187">
        <f t="shared" si="109"/>
        <v>0.58579999999999999</v>
      </c>
      <c r="U370" s="187">
        <f t="shared" si="110"/>
        <v>-0.1986</v>
      </c>
    </row>
    <row r="371" spans="1:33" x14ac:dyDescent="0.35">
      <c r="A371" s="193">
        <v>44019</v>
      </c>
      <c r="B371">
        <v>3.1885999999999998E-2</v>
      </c>
      <c r="C371">
        <v>-3.14</v>
      </c>
      <c r="D371">
        <v>2.98</v>
      </c>
      <c r="E371">
        <v>4.0599999999999996</v>
      </c>
      <c r="F371">
        <v>-25.5</v>
      </c>
      <c r="G371">
        <v>143.26</v>
      </c>
      <c r="H371">
        <v>-12.36</v>
      </c>
      <c r="I371">
        <v>58.07</v>
      </c>
      <c r="J371">
        <v>-20.18</v>
      </c>
      <c r="K371" s="190">
        <f>INDEX(Bonds!$A$1:$I$1387,MATCH(Sov!A371,Bonds!$A$1:$A$1387,0),4)</f>
        <v>-0.1681</v>
      </c>
      <c r="L371" s="110">
        <f t="shared" si="111"/>
        <v>44019</v>
      </c>
      <c r="M371" s="187">
        <f t="shared" si="112"/>
        <v>0.199986</v>
      </c>
      <c r="N371" s="187">
        <f t="shared" si="103"/>
        <v>-3.1400000000000004E-2</v>
      </c>
      <c r="O371" s="187">
        <f t="shared" si="104"/>
        <v>2.98E-2</v>
      </c>
      <c r="P371" s="187">
        <f t="shared" si="105"/>
        <v>4.0599999999999997E-2</v>
      </c>
      <c r="Q371" s="187">
        <f t="shared" si="106"/>
        <v>-0.255</v>
      </c>
      <c r="R371" s="187">
        <f t="shared" si="107"/>
        <v>1.4325999999999999</v>
      </c>
      <c r="S371" s="187">
        <f t="shared" si="108"/>
        <v>-0.12359999999999999</v>
      </c>
      <c r="T371" s="187">
        <f t="shared" si="109"/>
        <v>0.58069999999999999</v>
      </c>
      <c r="U371" s="187">
        <f t="shared" si="110"/>
        <v>-0.20180000000000001</v>
      </c>
    </row>
    <row r="372" spans="1:33" x14ac:dyDescent="0.35">
      <c r="A372" s="193">
        <v>44018</v>
      </c>
      <c r="B372">
        <v>4.1406999999999999E-2</v>
      </c>
      <c r="C372">
        <v>-2.42</v>
      </c>
      <c r="D372">
        <v>3.51</v>
      </c>
      <c r="E372">
        <v>3.94</v>
      </c>
      <c r="F372">
        <v>-25.59</v>
      </c>
      <c r="G372">
        <v>147.62</v>
      </c>
      <c r="H372">
        <v>-12.23</v>
      </c>
      <c r="I372">
        <v>58.28</v>
      </c>
      <c r="J372">
        <v>-19.86</v>
      </c>
      <c r="K372" s="190">
        <f>INDEX(Bonds!$A$1:$I$1387,MATCH(Sov!A372,Bonds!$A$1:$A$1387,0),4)</f>
        <v>-0.1651</v>
      </c>
      <c r="L372" s="110">
        <f t="shared" si="111"/>
        <v>44018</v>
      </c>
      <c r="M372" s="187">
        <f t="shared" si="112"/>
        <v>0.206507</v>
      </c>
      <c r="N372" s="187">
        <f t="shared" si="103"/>
        <v>-2.4199999999999999E-2</v>
      </c>
      <c r="O372" s="187">
        <f t="shared" si="104"/>
        <v>3.5099999999999999E-2</v>
      </c>
      <c r="P372" s="187">
        <f t="shared" si="105"/>
        <v>3.9399999999999998E-2</v>
      </c>
      <c r="Q372" s="187">
        <f t="shared" si="106"/>
        <v>-0.25590000000000002</v>
      </c>
      <c r="R372" s="187">
        <f t="shared" si="107"/>
        <v>1.4762</v>
      </c>
      <c r="S372" s="187">
        <f t="shared" si="108"/>
        <v>-0.12230000000000001</v>
      </c>
      <c r="T372" s="187">
        <f t="shared" si="109"/>
        <v>0.58279999999999998</v>
      </c>
      <c r="U372" s="187">
        <f t="shared" si="110"/>
        <v>-0.1986</v>
      </c>
      <c r="X372" s="87"/>
      <c r="Y372" s="87"/>
      <c r="Z372" s="87"/>
      <c r="AA372" s="87"/>
      <c r="AB372" s="87"/>
      <c r="AC372" s="87"/>
      <c r="AD372" s="87"/>
      <c r="AE372" s="87"/>
    </row>
    <row r="373" spans="1:33" x14ac:dyDescent="0.35">
      <c r="A373" s="193">
        <v>44015</v>
      </c>
      <c r="B373">
        <v>5.3968000000000002E-2</v>
      </c>
      <c r="C373">
        <v>-2.93</v>
      </c>
      <c r="D373">
        <v>4.5</v>
      </c>
      <c r="E373">
        <v>4.59</v>
      </c>
      <c r="F373">
        <v>-27.3</v>
      </c>
      <c r="G373">
        <v>148.59</v>
      </c>
      <c r="H373">
        <v>-12.44</v>
      </c>
      <c r="I373">
        <v>60.82</v>
      </c>
      <c r="J373">
        <v>-19.989999999999998</v>
      </c>
      <c r="K373" s="190">
        <f>INDEX(Bonds!$A$1:$I$1387,MATCH(Sov!A373,Bonds!$A$1:$A$1387,0),4)</f>
        <v>-0.16289999999999999</v>
      </c>
      <c r="L373" s="110">
        <f t="shared" si="111"/>
        <v>44015</v>
      </c>
      <c r="M373" s="187">
        <f t="shared" si="112"/>
        <v>0.21686800000000001</v>
      </c>
      <c r="N373" s="187">
        <f t="shared" si="103"/>
        <v>-2.9300000000000003E-2</v>
      </c>
      <c r="O373" s="187">
        <f t="shared" si="104"/>
        <v>4.4999999999999998E-2</v>
      </c>
      <c r="P373" s="187">
        <f t="shared" si="105"/>
        <v>4.5899999999999996E-2</v>
      </c>
      <c r="Q373" s="187">
        <f t="shared" si="106"/>
        <v>-0.27300000000000002</v>
      </c>
      <c r="R373" s="187">
        <f t="shared" si="107"/>
        <v>1.4859</v>
      </c>
      <c r="S373" s="187">
        <f t="shared" si="108"/>
        <v>-0.1244</v>
      </c>
      <c r="T373" s="187">
        <f t="shared" si="109"/>
        <v>0.60819999999999996</v>
      </c>
      <c r="U373" s="187">
        <f t="shared" si="110"/>
        <v>-0.19989999999999999</v>
      </c>
      <c r="W373" s="62" t="s">
        <v>12</v>
      </c>
      <c r="X373" s="86">
        <f>X364-AG$364</f>
        <v>2.3916999999999992E-4</v>
      </c>
      <c r="Y373" s="86">
        <f t="shared" ref="Y373:AD373" si="113">Y364-AH$364</f>
        <v>-0.17230000000000001</v>
      </c>
      <c r="Z373" s="86">
        <f t="shared" si="113"/>
        <v>-0.11109999999999999</v>
      </c>
      <c r="AA373" s="86">
        <f t="shared" si="113"/>
        <v>-0.11310000000000001</v>
      </c>
      <c r="AB373" s="86">
        <f t="shared" si="113"/>
        <v>-0.45399999999999996</v>
      </c>
      <c r="AC373" s="86">
        <f t="shared" si="113"/>
        <v>0.84450000000000003</v>
      </c>
      <c r="AD373" s="86">
        <f t="shared" si="113"/>
        <v>-0.31540000000000001</v>
      </c>
      <c r="AE373" s="86">
        <f>AE364-AN$364</f>
        <v>0.29899999999999999</v>
      </c>
      <c r="AF373" s="86">
        <f>AF364-AO$364</f>
        <v>8.09E-3</v>
      </c>
    </row>
    <row r="374" spans="1:33" x14ac:dyDescent="0.35">
      <c r="A374" s="193">
        <v>44014</v>
      </c>
      <c r="B374">
        <v>7.0671999999999999E-2</v>
      </c>
      <c r="C374">
        <v>-1.97</v>
      </c>
      <c r="D374">
        <v>5.12</v>
      </c>
      <c r="E374">
        <v>5.0199999999999996</v>
      </c>
      <c r="F374">
        <v>-26.49</v>
      </c>
      <c r="G374">
        <v>143.81</v>
      </c>
      <c r="H374">
        <v>-11.28</v>
      </c>
      <c r="I374">
        <v>61.77</v>
      </c>
      <c r="J374">
        <v>-19.95</v>
      </c>
      <c r="K374" s="190">
        <f>INDEX(Bonds!$A$1:$I$1387,MATCH(Sov!A374,Bonds!$A$1:$A$1387,0),4)</f>
        <v>-0.16</v>
      </c>
      <c r="L374" s="110">
        <f t="shared" si="111"/>
        <v>44014</v>
      </c>
      <c r="M374" s="187">
        <f t="shared" si="112"/>
        <v>0.23067199999999999</v>
      </c>
      <c r="N374" s="187">
        <f t="shared" si="103"/>
        <v>-1.9699999999999999E-2</v>
      </c>
      <c r="O374" s="187">
        <f t="shared" si="104"/>
        <v>5.1200000000000002E-2</v>
      </c>
      <c r="P374" s="187">
        <f t="shared" si="105"/>
        <v>5.0199999999999995E-2</v>
      </c>
      <c r="Q374" s="187">
        <f t="shared" si="106"/>
        <v>-0.26489999999999997</v>
      </c>
      <c r="R374" s="187">
        <f t="shared" si="107"/>
        <v>1.4380999999999999</v>
      </c>
      <c r="S374" s="187">
        <f t="shared" si="108"/>
        <v>-0.1128</v>
      </c>
      <c r="T374" s="187">
        <f t="shared" si="109"/>
        <v>0.61770000000000003</v>
      </c>
      <c r="U374" s="187">
        <f t="shared" si="110"/>
        <v>-0.19949999999999998</v>
      </c>
    </row>
    <row r="375" spans="1:33" x14ac:dyDescent="0.35">
      <c r="A375" s="193">
        <v>44013</v>
      </c>
      <c r="B375">
        <v>7.5616000000000003E-2</v>
      </c>
      <c r="C375">
        <v>0.92</v>
      </c>
      <c r="D375">
        <v>8.09</v>
      </c>
      <c r="E375">
        <v>8.74</v>
      </c>
      <c r="F375">
        <v>-25</v>
      </c>
      <c r="G375">
        <v>147.87</v>
      </c>
      <c r="H375">
        <v>-7.92</v>
      </c>
      <c r="I375">
        <v>64.790000000000006</v>
      </c>
      <c r="J375">
        <v>-18.34</v>
      </c>
      <c r="K375" s="190">
        <f>INDEX(Bonds!$A$1:$I$1387,MATCH(Sov!A375,Bonds!$A$1:$A$1387,0),4)</f>
        <v>-0.13</v>
      </c>
      <c r="L375" s="110">
        <f t="shared" si="111"/>
        <v>44013</v>
      </c>
      <c r="M375" s="187">
        <f t="shared" si="112"/>
        <v>0.20561600000000002</v>
      </c>
      <c r="N375" s="187">
        <f t="shared" si="103"/>
        <v>9.1999999999999998E-3</v>
      </c>
      <c r="O375" s="187">
        <f t="shared" si="104"/>
        <v>8.09E-2</v>
      </c>
      <c r="P375" s="187">
        <f t="shared" si="105"/>
        <v>8.7400000000000005E-2</v>
      </c>
      <c r="Q375" s="187">
        <f t="shared" si="106"/>
        <v>-0.25</v>
      </c>
      <c r="R375" s="187">
        <f t="shared" si="107"/>
        <v>1.4787000000000001</v>
      </c>
      <c r="S375" s="187">
        <f t="shared" si="108"/>
        <v>-7.9199999999999993E-2</v>
      </c>
      <c r="T375" s="187">
        <f t="shared" si="109"/>
        <v>0.64790000000000003</v>
      </c>
      <c r="U375" s="187">
        <f t="shared" si="110"/>
        <v>-0.18340000000000001</v>
      </c>
      <c r="W375" s="62" t="s">
        <v>13</v>
      </c>
      <c r="X375" s="87">
        <f t="shared" ref="X375:AF375" si="114">X$373-(X366-$AG366)</f>
        <v>-8.8370999999999979E-4</v>
      </c>
      <c r="Y375" s="87">
        <f t="shared" si="114"/>
        <v>-5.3100000000000022E-2</v>
      </c>
      <c r="Z375" s="87">
        <f t="shared" si="114"/>
        <v>-2.1699999999999997E-2</v>
      </c>
      <c r="AA375" s="87">
        <f t="shared" si="114"/>
        <v>-6.4500000000000002E-2</v>
      </c>
      <c r="AB375" s="87">
        <f t="shared" si="114"/>
        <v>-0.15789999999999993</v>
      </c>
      <c r="AC375" s="87">
        <f t="shared" si="114"/>
        <v>-1.7100000000000115E-2</v>
      </c>
      <c r="AD375" s="87">
        <f t="shared" si="114"/>
        <v>-0.10980000000000001</v>
      </c>
      <c r="AE375" s="87">
        <f t="shared" si="114"/>
        <v>-4.6700000000000019E-2</v>
      </c>
      <c r="AF375" s="87">
        <f t="shared" si="114"/>
        <v>0.17319000000000001</v>
      </c>
    </row>
    <row r="376" spans="1:33" x14ac:dyDescent="0.35">
      <c r="A376" s="193">
        <v>44012</v>
      </c>
      <c r="B376">
        <v>8.6275000000000004E-2</v>
      </c>
      <c r="C376">
        <v>-7.0000000000000007E-2</v>
      </c>
      <c r="D376">
        <v>6.15</v>
      </c>
      <c r="E376">
        <v>5.47</v>
      </c>
      <c r="F376">
        <v>-26.11</v>
      </c>
      <c r="G376">
        <v>149.4</v>
      </c>
      <c r="H376">
        <v>-10.8</v>
      </c>
      <c r="I376">
        <v>66.08</v>
      </c>
      <c r="J376">
        <v>-19.600000000000001</v>
      </c>
      <c r="K376" s="190">
        <f>INDEX(Bonds!$A$1:$I$1387,MATCH(Sov!A376,Bonds!$A$1:$A$1387,0),4)</f>
        <v>-0.17</v>
      </c>
      <c r="L376" s="110">
        <f t="shared" si="111"/>
        <v>44012</v>
      </c>
      <c r="M376" s="187">
        <f t="shared" si="112"/>
        <v>0.25627500000000003</v>
      </c>
      <c r="N376" s="187">
        <f t="shared" si="103"/>
        <v>-7.000000000000001E-4</v>
      </c>
      <c r="O376" s="187">
        <f t="shared" si="104"/>
        <v>6.1500000000000006E-2</v>
      </c>
      <c r="P376" s="187">
        <f t="shared" si="105"/>
        <v>5.4699999999999999E-2</v>
      </c>
      <c r="Q376" s="187">
        <f t="shared" si="106"/>
        <v>-0.2611</v>
      </c>
      <c r="R376" s="187">
        <f t="shared" si="107"/>
        <v>1.494</v>
      </c>
      <c r="S376" s="187">
        <f t="shared" si="108"/>
        <v>-0.10800000000000001</v>
      </c>
      <c r="T376" s="187">
        <f t="shared" si="109"/>
        <v>0.66079999999999994</v>
      </c>
      <c r="U376" s="187">
        <f t="shared" si="110"/>
        <v>-0.19600000000000001</v>
      </c>
      <c r="W376" s="62" t="s">
        <v>14</v>
      </c>
      <c r="X376" s="87">
        <f t="shared" ref="X376:AF376" si="115">X$373-(X367-$AG367)</f>
        <v>-5.059000000000001E-4</v>
      </c>
      <c r="Y376" s="87">
        <f t="shared" si="115"/>
        <v>-4.8100000000000018E-2</v>
      </c>
      <c r="Z376" s="87">
        <f t="shared" si="115"/>
        <v>-1.84E-2</v>
      </c>
      <c r="AA376" s="87">
        <f t="shared" si="115"/>
        <v>-4.3499999999999997E-2</v>
      </c>
      <c r="AB376" s="87">
        <f t="shared" si="115"/>
        <v>-0.16389999999999993</v>
      </c>
      <c r="AC376" s="87">
        <f t="shared" si="115"/>
        <v>4.7700000000000076E-2</v>
      </c>
      <c r="AD376" s="87">
        <f t="shared" si="115"/>
        <v>-0.1242</v>
      </c>
      <c r="AE376" s="87">
        <f t="shared" si="115"/>
        <v>-3.1200000000000006E-2</v>
      </c>
      <c r="AF376" s="87">
        <f t="shared" si="115"/>
        <v>0.20099</v>
      </c>
    </row>
    <row r="377" spans="1:33" x14ac:dyDescent="0.35">
      <c r="A377" s="193">
        <v>44011</v>
      </c>
      <c r="B377">
        <v>0.14032</v>
      </c>
      <c r="C377">
        <v>-0.95</v>
      </c>
      <c r="D377">
        <v>5</v>
      </c>
      <c r="E377">
        <v>5.58</v>
      </c>
      <c r="F377">
        <v>-28.41</v>
      </c>
      <c r="G377">
        <v>155.52000000000001</v>
      </c>
      <c r="H377">
        <v>-11.92</v>
      </c>
      <c r="I377">
        <v>66.63</v>
      </c>
      <c r="J377">
        <v>-19.16</v>
      </c>
      <c r="K377" s="190">
        <f>INDEX(Bonds!$A$1:$I$1387,MATCH(Sov!A377,Bonds!$A$1:$A$1387,0),4)</f>
        <v>-0.17</v>
      </c>
      <c r="L377" s="110">
        <f t="shared" si="111"/>
        <v>44011</v>
      </c>
      <c r="M377" s="187">
        <f t="shared" si="112"/>
        <v>0.31032000000000004</v>
      </c>
      <c r="N377" s="187">
        <f t="shared" si="103"/>
        <v>-9.4999999999999998E-3</v>
      </c>
      <c r="O377" s="187">
        <f t="shared" si="104"/>
        <v>0.05</v>
      </c>
      <c r="P377" s="187">
        <f t="shared" si="105"/>
        <v>5.5800000000000002E-2</v>
      </c>
      <c r="Q377" s="187">
        <f t="shared" si="106"/>
        <v>-0.28410000000000002</v>
      </c>
      <c r="R377" s="187">
        <f t="shared" si="107"/>
        <v>1.5552000000000001</v>
      </c>
      <c r="S377" s="187">
        <f t="shared" si="108"/>
        <v>-0.1192</v>
      </c>
      <c r="T377" s="187">
        <f t="shared" si="109"/>
        <v>0.6663</v>
      </c>
      <c r="U377" s="187">
        <f t="shared" si="110"/>
        <v>-0.19159999999999999</v>
      </c>
      <c r="W377" s="62" t="s">
        <v>15</v>
      </c>
      <c r="X377" s="87">
        <f t="shared" ref="X377:AF377" si="116">X$373-(X368-$AG368)</f>
        <v>-1.839000000000003E-4</v>
      </c>
      <c r="Y377" s="87">
        <f t="shared" si="116"/>
        <v>-4.2420000000000013E-2</v>
      </c>
      <c r="Z377" s="87">
        <f t="shared" si="116"/>
        <v>-2.4619999999999989E-2</v>
      </c>
      <c r="AA377" s="87">
        <f t="shared" si="116"/>
        <v>-3.1420000000000003E-2</v>
      </c>
      <c r="AB377" s="87">
        <f t="shared" si="116"/>
        <v>-2.8519999999999934E-2</v>
      </c>
      <c r="AC377" s="87">
        <f t="shared" si="116"/>
        <v>5.8000000000002494E-4</v>
      </c>
      <c r="AD377" s="87">
        <f t="shared" si="116"/>
        <v>-3.7719999999999976E-2</v>
      </c>
      <c r="AE377" s="87">
        <f t="shared" si="116"/>
        <v>-5.5200000000000249E-3</v>
      </c>
      <c r="AF377" s="87">
        <f t="shared" si="116"/>
        <v>2.9999999999999992E-4</v>
      </c>
    </row>
    <row r="378" spans="1:33" x14ac:dyDescent="0.35">
      <c r="A378" s="193">
        <v>44008</v>
      </c>
      <c r="B378">
        <v>7.1902999999999995E-2</v>
      </c>
      <c r="C378">
        <v>-2.56</v>
      </c>
      <c r="D378">
        <v>4.6500000000000004</v>
      </c>
      <c r="E378">
        <v>6.13</v>
      </c>
      <c r="F378">
        <v>-29.15</v>
      </c>
      <c r="G378">
        <v>154.72999999999999</v>
      </c>
      <c r="H378">
        <v>-12.59</v>
      </c>
      <c r="I378">
        <v>66.22</v>
      </c>
      <c r="J378">
        <v>-19.809999999999999</v>
      </c>
      <c r="K378" s="190">
        <f>INDEX(Bonds!$A$1:$I$1387,MATCH(Sov!A378,Bonds!$A$1:$A$1387,0),4)</f>
        <v>-0.18</v>
      </c>
      <c r="L378" s="110">
        <f t="shared" si="111"/>
        <v>44008</v>
      </c>
      <c r="M378" s="187">
        <f t="shared" si="112"/>
        <v>0.25190299999999999</v>
      </c>
      <c r="N378" s="187">
        <f t="shared" si="103"/>
        <v>-2.5600000000000001E-2</v>
      </c>
      <c r="O378" s="187">
        <f t="shared" si="104"/>
        <v>4.6500000000000007E-2</v>
      </c>
      <c r="P378" s="187">
        <f t="shared" si="105"/>
        <v>6.13E-2</v>
      </c>
      <c r="Q378" s="187">
        <f t="shared" si="106"/>
        <v>-0.29149999999999998</v>
      </c>
      <c r="R378" s="187">
        <f t="shared" si="107"/>
        <v>1.5472999999999999</v>
      </c>
      <c r="S378" s="187">
        <f t="shared" si="108"/>
        <v>-0.12590000000000001</v>
      </c>
      <c r="T378" s="187">
        <f t="shared" si="109"/>
        <v>0.66220000000000001</v>
      </c>
      <c r="U378" s="187">
        <f t="shared" si="110"/>
        <v>-0.1981</v>
      </c>
      <c r="W378" s="62" t="s">
        <v>16</v>
      </c>
      <c r="X378" s="87">
        <f t="shared" ref="X378:AF378" si="117">X$373-(X369-$AG369)</f>
        <v>-3.466299999999999E-4</v>
      </c>
      <c r="Y378" s="87">
        <f t="shared" si="117"/>
        <v>-1.5149999999999997E-2</v>
      </c>
      <c r="Z378" s="87">
        <f t="shared" si="117"/>
        <v>-1.1449999999999988E-2</v>
      </c>
      <c r="AA378" s="87">
        <f t="shared" si="117"/>
        <v>-1.6750000000000001E-2</v>
      </c>
      <c r="AB378" s="87">
        <f t="shared" si="117"/>
        <v>3.3500000000000196E-3</v>
      </c>
      <c r="AC378" s="87">
        <f t="shared" si="117"/>
        <v>2.0450000000000079E-2</v>
      </c>
      <c r="AD378" s="87">
        <f t="shared" si="117"/>
        <v>-9.7500000000000364E-3</v>
      </c>
      <c r="AE378" s="87">
        <f t="shared" si="117"/>
        <v>1.9050000000000011E-2</v>
      </c>
      <c r="AF378" s="87">
        <f t="shared" si="117"/>
        <v>1.060000000000001E-3</v>
      </c>
    </row>
    <row r="379" spans="1:33" x14ac:dyDescent="0.35">
      <c r="A379" s="193">
        <v>44007</v>
      </c>
      <c r="B379">
        <v>6.6134999999999999E-2</v>
      </c>
      <c r="C379">
        <v>-1.96</v>
      </c>
      <c r="D379">
        <v>5.46</v>
      </c>
      <c r="E379">
        <v>4.72</v>
      </c>
      <c r="F379">
        <v>-29.37</v>
      </c>
      <c r="G379">
        <v>154.16999999999999</v>
      </c>
      <c r="H379">
        <v>-11.31</v>
      </c>
      <c r="I379">
        <v>64.12</v>
      </c>
      <c r="J379">
        <v>-20.34</v>
      </c>
      <c r="K379" s="190">
        <f>INDEX(Bonds!$A$1:$I$1387,MATCH(Sov!A379,Bonds!$A$1:$A$1387,0),4)</f>
        <v>-0.1741</v>
      </c>
      <c r="L379" s="110">
        <f t="shared" si="111"/>
        <v>44007</v>
      </c>
      <c r="M379" s="187">
        <f t="shared" si="112"/>
        <v>0.240235</v>
      </c>
      <c r="N379" s="187">
        <f t="shared" si="103"/>
        <v>-1.9599999999999999E-2</v>
      </c>
      <c r="O379" s="187">
        <f t="shared" si="104"/>
        <v>5.4600000000000003E-2</v>
      </c>
      <c r="P379" s="187">
        <f t="shared" si="105"/>
        <v>4.7199999999999999E-2</v>
      </c>
      <c r="Q379" s="187">
        <f t="shared" si="106"/>
        <v>-0.29370000000000002</v>
      </c>
      <c r="R379" s="187">
        <f t="shared" si="107"/>
        <v>1.5416999999999998</v>
      </c>
      <c r="S379" s="187">
        <f t="shared" si="108"/>
        <v>-0.11310000000000001</v>
      </c>
      <c r="T379" s="187">
        <f t="shared" si="109"/>
        <v>0.64119999999999999</v>
      </c>
      <c r="U379" s="187">
        <f t="shared" si="110"/>
        <v>-0.2034</v>
      </c>
    </row>
    <row r="380" spans="1:33" x14ac:dyDescent="0.35">
      <c r="A380" s="193">
        <v>44006</v>
      </c>
      <c r="B380">
        <v>5.8078999999999999E-2</v>
      </c>
      <c r="C380">
        <v>-2.75</v>
      </c>
      <c r="D380">
        <v>4.1399999999999997</v>
      </c>
      <c r="E380">
        <v>4.5199999999999996</v>
      </c>
      <c r="F380">
        <v>-26.28</v>
      </c>
      <c r="G380">
        <v>151.12</v>
      </c>
      <c r="H380">
        <v>-10.3</v>
      </c>
      <c r="I380">
        <v>62.46</v>
      </c>
      <c r="J380">
        <v>-20.65</v>
      </c>
      <c r="K380" s="190">
        <f>INDEX(Bonds!$A$1:$I$1387,MATCH(Sov!A380,Bonds!$A$1:$A$1387,0),4)</f>
        <v>-0.16309999999999999</v>
      </c>
      <c r="L380" s="110">
        <f t="shared" si="111"/>
        <v>44006</v>
      </c>
      <c r="M380" s="187">
        <f t="shared" si="112"/>
        <v>0.22117899999999999</v>
      </c>
      <c r="N380" s="187">
        <f t="shared" si="103"/>
        <v>-2.75E-2</v>
      </c>
      <c r="O380" s="187">
        <f t="shared" si="104"/>
        <v>4.1399999999999999E-2</v>
      </c>
      <c r="P380" s="187">
        <f t="shared" si="105"/>
        <v>4.5199999999999997E-2</v>
      </c>
      <c r="Q380" s="187">
        <f t="shared" si="106"/>
        <v>-0.26280000000000003</v>
      </c>
      <c r="R380" s="187">
        <f t="shared" si="107"/>
        <v>1.5112000000000001</v>
      </c>
      <c r="S380" s="187">
        <f t="shared" si="108"/>
        <v>-0.10300000000000001</v>
      </c>
      <c r="T380" s="187">
        <f t="shared" si="109"/>
        <v>0.62460000000000004</v>
      </c>
      <c r="U380" s="187">
        <f t="shared" si="110"/>
        <v>-0.20649999999999999</v>
      </c>
      <c r="W380" s="94" t="s">
        <v>17</v>
      </c>
      <c r="X380" s="94">
        <f>MIN(B384:B498)/100</f>
        <v>-8.4999000000000001E-4</v>
      </c>
      <c r="Y380" s="94">
        <f>MIN(C384:C498)/100</f>
        <v>-0.1527</v>
      </c>
      <c r="Z380" s="94">
        <f>MIN(D384:D498)/100</f>
        <v>-0.10189999999999999</v>
      </c>
      <c r="AA380" s="94">
        <f>MIN(E384:E498)/100</f>
        <v>-0.11070000000000001</v>
      </c>
      <c r="AB380" s="94">
        <f>MIN(F384:F498)/100</f>
        <v>-0.51890000000000003</v>
      </c>
      <c r="AC380" s="94">
        <f>MAX(G384:G498)</f>
        <v>242.86</v>
      </c>
      <c r="AD380" s="94">
        <f>MAX(H384:H498)</f>
        <v>-2.2400000000000002</v>
      </c>
      <c r="AE380" s="98">
        <f>MAX(I384:I498)</f>
        <v>114.86</v>
      </c>
      <c r="AF380" s="98">
        <f>MAX(J388:J504)</f>
        <v>-6.97</v>
      </c>
    </row>
    <row r="381" spans="1:33" ht="15" thickBot="1" x14ac:dyDescent="0.4">
      <c r="A381" s="193">
        <v>44005</v>
      </c>
      <c r="B381">
        <v>9.3466999999999995E-2</v>
      </c>
      <c r="C381">
        <v>0.62</v>
      </c>
      <c r="D381">
        <v>7.25</v>
      </c>
      <c r="E381">
        <v>6.59</v>
      </c>
      <c r="F381">
        <v>-25.83</v>
      </c>
      <c r="G381">
        <v>147.93</v>
      </c>
      <c r="H381">
        <v>-10.18</v>
      </c>
      <c r="I381">
        <v>64.319999999999993</v>
      </c>
      <c r="J381">
        <v>-17.79</v>
      </c>
      <c r="K381" s="190">
        <f>INDEX(Bonds!$A$1:$I$1387,MATCH(Sov!A381,Bonds!$A$1:$A$1387,0),4)</f>
        <v>-0.1459</v>
      </c>
      <c r="L381" s="110">
        <f t="shared" si="111"/>
        <v>44005</v>
      </c>
      <c r="M381" s="187">
        <f t="shared" si="112"/>
        <v>0.239367</v>
      </c>
      <c r="N381" s="187">
        <f t="shared" si="103"/>
        <v>6.1999999999999998E-3</v>
      </c>
      <c r="O381" s="187">
        <f t="shared" si="104"/>
        <v>7.2499999999999995E-2</v>
      </c>
      <c r="P381" s="187">
        <f t="shared" si="105"/>
        <v>6.59E-2</v>
      </c>
      <c r="Q381" s="187">
        <f t="shared" si="106"/>
        <v>-0.25829999999999997</v>
      </c>
      <c r="R381" s="187">
        <f t="shared" si="107"/>
        <v>1.4793000000000001</v>
      </c>
      <c r="S381" s="187">
        <f t="shared" si="108"/>
        <v>-0.1018</v>
      </c>
      <c r="T381" s="187">
        <f t="shared" si="109"/>
        <v>0.64319999999999988</v>
      </c>
      <c r="U381" s="187">
        <f t="shared" si="110"/>
        <v>-0.1779</v>
      </c>
      <c r="W381" s="104" t="s">
        <v>0</v>
      </c>
      <c r="X381" s="105">
        <v>43901</v>
      </c>
      <c r="Y381" s="105">
        <v>43899</v>
      </c>
      <c r="Z381" s="105">
        <v>43899</v>
      </c>
      <c r="AA381" s="105">
        <v>43899</v>
      </c>
      <c r="AB381" s="105">
        <v>43901</v>
      </c>
      <c r="AC381" s="105">
        <v>43914</v>
      </c>
      <c r="AD381" s="105">
        <v>43924</v>
      </c>
      <c r="AE381" s="106">
        <v>43913</v>
      </c>
    </row>
    <row r="382" spans="1:33" x14ac:dyDescent="0.35">
      <c r="A382" s="193">
        <v>44004</v>
      </c>
      <c r="B382">
        <v>9.3766000000000002E-2</v>
      </c>
      <c r="C382">
        <v>-1.34</v>
      </c>
      <c r="D382">
        <v>5.34</v>
      </c>
      <c r="E382">
        <v>4.49</v>
      </c>
      <c r="F382">
        <v>-25.7</v>
      </c>
      <c r="G382">
        <v>151.88</v>
      </c>
      <c r="H382">
        <v>-10.94</v>
      </c>
      <c r="I382">
        <v>63.08</v>
      </c>
      <c r="J382">
        <v>-18.350000000000001</v>
      </c>
      <c r="K382" s="190">
        <f>INDEX(Bonds!$A$1:$I$1387,MATCH(Sov!A382,Bonds!$A$1:$A$1387,0),4)</f>
        <v>-0.16</v>
      </c>
      <c r="L382" s="110">
        <f t="shared" si="111"/>
        <v>44004</v>
      </c>
      <c r="M382" s="187">
        <f t="shared" si="112"/>
        <v>0.25376599999999999</v>
      </c>
      <c r="N382" s="187">
        <f t="shared" si="103"/>
        <v>-1.34E-2</v>
      </c>
      <c r="O382" s="187">
        <f t="shared" si="104"/>
        <v>5.3399999999999996E-2</v>
      </c>
      <c r="P382" s="187">
        <f t="shared" si="105"/>
        <v>4.4900000000000002E-2</v>
      </c>
      <c r="Q382" s="187">
        <f t="shared" si="106"/>
        <v>-0.25700000000000001</v>
      </c>
      <c r="R382" s="187">
        <f t="shared" si="107"/>
        <v>1.5187999999999999</v>
      </c>
      <c r="S382" s="187">
        <f t="shared" si="108"/>
        <v>-0.1094</v>
      </c>
      <c r="T382" s="187">
        <f t="shared" si="109"/>
        <v>0.63080000000000003</v>
      </c>
      <c r="U382" s="187">
        <f t="shared" si="110"/>
        <v>-0.18350000000000002</v>
      </c>
    </row>
    <row r="383" spans="1:33" x14ac:dyDescent="0.35">
      <c r="A383" s="193">
        <v>44001</v>
      </c>
      <c r="B383">
        <v>8.9918999999999999E-2</v>
      </c>
      <c r="C383">
        <v>1</v>
      </c>
      <c r="D383">
        <v>6.21</v>
      </c>
      <c r="E383">
        <v>5.45</v>
      </c>
      <c r="F383">
        <v>-25.31</v>
      </c>
      <c r="G383">
        <v>150.12</v>
      </c>
      <c r="H383">
        <v>-9.36</v>
      </c>
      <c r="I383">
        <v>64.95</v>
      </c>
      <c r="J383">
        <v>-17.62</v>
      </c>
      <c r="K383" s="190">
        <f>INDEX(Bonds!$A$1:$I$1387,MATCH(Sov!A383,Bonds!$A$1:$A$1387,0),4)</f>
        <v>-0.14000000000000001</v>
      </c>
      <c r="L383" s="110">
        <f t="shared" si="111"/>
        <v>44001</v>
      </c>
      <c r="M383" s="187">
        <f t="shared" si="112"/>
        <v>0.22991900000000001</v>
      </c>
      <c r="N383" s="187">
        <f t="shared" si="103"/>
        <v>0.01</v>
      </c>
      <c r="O383" s="187">
        <f t="shared" si="104"/>
        <v>6.2100000000000002E-2</v>
      </c>
      <c r="P383" s="187">
        <f t="shared" si="105"/>
        <v>5.45E-2</v>
      </c>
      <c r="Q383" s="187">
        <f t="shared" si="106"/>
        <v>-0.25309999999999999</v>
      </c>
      <c r="R383" s="187">
        <f t="shared" si="107"/>
        <v>1.5012000000000001</v>
      </c>
      <c r="S383" s="187">
        <f t="shared" si="108"/>
        <v>-9.3599999999999989E-2</v>
      </c>
      <c r="T383" s="187">
        <f t="shared" si="109"/>
        <v>0.64950000000000008</v>
      </c>
      <c r="U383" s="187">
        <f t="shared" si="110"/>
        <v>-0.17620000000000002</v>
      </c>
    </row>
    <row r="384" spans="1:33" ht="15" thickBot="1" x14ac:dyDescent="0.4">
      <c r="A384" s="193">
        <v>44000</v>
      </c>
      <c r="B384">
        <v>6.3955999999999999E-2</v>
      </c>
      <c r="C384">
        <v>1</v>
      </c>
      <c r="D384">
        <v>9.2200000000000006</v>
      </c>
      <c r="E384">
        <v>6.68</v>
      </c>
      <c r="F384">
        <v>-26.9</v>
      </c>
      <c r="G384">
        <v>150.69999999999999</v>
      </c>
      <c r="H384">
        <v>-9.94</v>
      </c>
      <c r="I384">
        <v>66.75</v>
      </c>
      <c r="J384">
        <v>-17.73</v>
      </c>
      <c r="K384" s="190">
        <f>INDEX(Bonds!$A$1:$I$1387,MATCH(Sov!A384,Bonds!$A$1:$A$1387,0),4)</f>
        <v>-0.14000000000000001</v>
      </c>
      <c r="L384" s="110">
        <f t="shared" si="111"/>
        <v>44000</v>
      </c>
      <c r="M384" s="187">
        <f t="shared" si="112"/>
        <v>0.20395600000000003</v>
      </c>
      <c r="N384" s="187">
        <f t="shared" si="103"/>
        <v>0.01</v>
      </c>
      <c r="O384" s="187">
        <f t="shared" si="104"/>
        <v>9.2200000000000004E-2</v>
      </c>
      <c r="P384" s="187">
        <f t="shared" si="105"/>
        <v>6.6799999999999998E-2</v>
      </c>
      <c r="Q384" s="187">
        <f t="shared" si="106"/>
        <v>-0.26899999999999996</v>
      </c>
      <c r="R384" s="187">
        <f t="shared" si="107"/>
        <v>1.5069999999999999</v>
      </c>
      <c r="S384" s="187">
        <f t="shared" si="108"/>
        <v>-9.9399999999999988E-2</v>
      </c>
      <c r="T384" s="187">
        <f t="shared" si="109"/>
        <v>0.66749999999999998</v>
      </c>
      <c r="U384" s="187">
        <f t="shared" si="110"/>
        <v>-0.17730000000000001</v>
      </c>
    </row>
    <row r="385" spans="1:32" x14ac:dyDescent="0.35">
      <c r="A385" s="193">
        <v>43999</v>
      </c>
      <c r="B385">
        <v>0.109767</v>
      </c>
      <c r="C385">
        <v>0.85</v>
      </c>
      <c r="D385">
        <v>7.56</v>
      </c>
      <c r="E385">
        <v>7.62</v>
      </c>
      <c r="F385">
        <v>-28.57</v>
      </c>
      <c r="G385">
        <v>151.15</v>
      </c>
      <c r="H385">
        <v>-10.42</v>
      </c>
      <c r="I385">
        <v>69.47</v>
      </c>
      <c r="J385">
        <v>-19.89</v>
      </c>
      <c r="K385" s="190">
        <f>INDEX(Bonds!$A$1:$I$1387,MATCH(Sov!A385,Bonds!$A$1:$A$1387,0),4)</f>
        <v>-0.11</v>
      </c>
      <c r="L385" s="110">
        <f t="shared" si="111"/>
        <v>43999</v>
      </c>
      <c r="M385" s="187">
        <f t="shared" si="112"/>
        <v>0.21976699999999999</v>
      </c>
      <c r="N385" s="187">
        <f t="shared" si="103"/>
        <v>8.5000000000000006E-3</v>
      </c>
      <c r="O385" s="187">
        <f t="shared" si="104"/>
        <v>7.5600000000000001E-2</v>
      </c>
      <c r="P385" s="187">
        <f t="shared" si="105"/>
        <v>7.6200000000000004E-2</v>
      </c>
      <c r="Q385" s="187">
        <f t="shared" si="106"/>
        <v>-0.28570000000000001</v>
      </c>
      <c r="R385" s="187">
        <f t="shared" si="107"/>
        <v>1.5115000000000001</v>
      </c>
      <c r="S385" s="187">
        <f t="shared" si="108"/>
        <v>-0.1042</v>
      </c>
      <c r="T385" s="187">
        <f t="shared" si="109"/>
        <v>0.69469999999999998</v>
      </c>
      <c r="U385" s="187">
        <f t="shared" si="110"/>
        <v>-0.19889999999999999</v>
      </c>
      <c r="V385" s="90"/>
      <c r="W385" s="91"/>
      <c r="X385" s="91" t="s">
        <v>1</v>
      </c>
      <c r="Y385" s="91" t="s">
        <v>2</v>
      </c>
      <c r="Z385" s="91" t="s">
        <v>3</v>
      </c>
      <c r="AA385" s="91" t="s">
        <v>4</v>
      </c>
      <c r="AB385" s="91" t="s">
        <v>5</v>
      </c>
      <c r="AC385" s="91" t="s">
        <v>6</v>
      </c>
      <c r="AD385" s="91" t="s">
        <v>7</v>
      </c>
      <c r="AE385" s="92" t="s">
        <v>8</v>
      </c>
      <c r="AF385" s="62" t="s">
        <v>9</v>
      </c>
    </row>
    <row r="386" spans="1:32" x14ac:dyDescent="0.35">
      <c r="A386" s="193">
        <v>43998</v>
      </c>
      <c r="B386">
        <v>0.12648200000000001</v>
      </c>
      <c r="C386">
        <v>-0.47</v>
      </c>
      <c r="D386">
        <v>7.32</v>
      </c>
      <c r="E386">
        <v>6.8</v>
      </c>
      <c r="F386">
        <v>-27.5</v>
      </c>
      <c r="G386">
        <v>151.29</v>
      </c>
      <c r="H386">
        <v>-10.7</v>
      </c>
      <c r="I386">
        <v>66.89</v>
      </c>
      <c r="J386">
        <v>-20.149999999999999</v>
      </c>
      <c r="K386" s="190">
        <f>INDEX(Bonds!$A$1:$I$1387,MATCH(Sov!A386,Bonds!$A$1:$A$1387,0),4)</f>
        <v>-0.12</v>
      </c>
      <c r="L386" s="110">
        <f t="shared" si="111"/>
        <v>43998</v>
      </c>
      <c r="M386" s="187">
        <f t="shared" si="112"/>
        <v>0.24648200000000001</v>
      </c>
      <c r="N386" s="187">
        <f t="shared" si="103"/>
        <v>-4.6999999999999993E-3</v>
      </c>
      <c r="O386" s="187">
        <f t="shared" si="104"/>
        <v>7.3200000000000001E-2</v>
      </c>
      <c r="P386" s="187">
        <f t="shared" si="105"/>
        <v>6.8000000000000005E-2</v>
      </c>
      <c r="Q386" s="187">
        <f t="shared" si="106"/>
        <v>-0.27500000000000002</v>
      </c>
      <c r="R386" s="187">
        <f t="shared" si="107"/>
        <v>1.5128999999999999</v>
      </c>
      <c r="S386" s="187">
        <f t="shared" si="108"/>
        <v>-0.107</v>
      </c>
      <c r="T386" s="187">
        <f t="shared" si="109"/>
        <v>0.66890000000000005</v>
      </c>
      <c r="U386" s="187">
        <f t="shared" si="110"/>
        <v>-0.20149999999999998</v>
      </c>
      <c r="V386" s="93"/>
      <c r="W386" s="94" t="s">
        <v>12</v>
      </c>
      <c r="X386" s="95">
        <f>INDEX($L$1:$U$1360,MATCH('Publish version'!$B$3,$A$1:$A$1360,0),MATCH(X385,$A$1:$J$1,0))/100</f>
        <v>2.3916999999999995E-4</v>
      </c>
      <c r="Y386" s="95">
        <f>INDEX($L$1:$U$1360,MATCH('Publish version'!$B$3,$A$1:$A$1360,0),MATCH(Y385,$A$1:$J$1,0))/100</f>
        <v>-1.7230000000000001E-3</v>
      </c>
      <c r="Z386" s="95">
        <f>INDEX($L$1:$U$1360,MATCH('Publish version'!$B$3,$A$1:$A$1360,0),MATCH(Z385,$A$1:$J$1,0))/100</f>
        <v>-1.111E-3</v>
      </c>
      <c r="AA386" s="95">
        <f>INDEX($L$1:$U$1360,MATCH('Publish version'!$B$3,$A$1:$A$1360,0),MATCH(AA385,$A$1:$J$1,0))/100</f>
        <v>-1.1310000000000001E-3</v>
      </c>
      <c r="AB386" s="95">
        <f>INDEX($L$1:$U$1360,MATCH('Publish version'!$B$3,$A$1:$A$1360,0),MATCH(AB385,$A$1:$J$1,0))/100</f>
        <v>-4.5399999999999998E-3</v>
      </c>
      <c r="AC386" s="95">
        <f>INDEX($L$1:$U$1360,MATCH('Publish version'!$B$3,$A$1:$A$1360,0),MATCH(AC385,$A$1:$J$1,0))/100</f>
        <v>8.4450000000000011E-3</v>
      </c>
      <c r="AD386" s="95">
        <f>INDEX($L$1:$U$1360,MATCH('Publish version'!$B$3,$A$1:$A$1360,0),MATCH(AD385,$A$1:$J$1,0))/100</f>
        <v>-3.1540000000000001E-3</v>
      </c>
      <c r="AE386" s="95">
        <f>INDEX($L$1:$U$1360,MATCH('Publish version'!$B$3,$A$1:$A$1360,0),MATCH(AE385,$A$1:$J$1,0))/100</f>
        <v>2.99E-3</v>
      </c>
      <c r="AF386" s="95">
        <f>INDEX($L$1:$U$1360,MATCH('Publish version'!$B$3,$A$1:$A$1360,0),MATCH(AF385,$A$1:$J$1,0))/100</f>
        <v>8.0900000000000001E-5</v>
      </c>
    </row>
    <row r="387" spans="1:32" x14ac:dyDescent="0.35">
      <c r="A387" s="193">
        <v>43997</v>
      </c>
      <c r="B387">
        <v>0.13398499999999999</v>
      </c>
      <c r="C387">
        <v>1.17</v>
      </c>
      <c r="D387">
        <v>9.6300000000000008</v>
      </c>
      <c r="E387">
        <v>8.07</v>
      </c>
      <c r="F387">
        <v>-29.13</v>
      </c>
      <c r="G387">
        <v>159.1</v>
      </c>
      <c r="H387">
        <v>-10.51</v>
      </c>
      <c r="I387">
        <v>70.2</v>
      </c>
      <c r="J387">
        <v>-20.13</v>
      </c>
      <c r="K387" s="190">
        <f>INDEX(Bonds!$A$1:$I$1387,MATCH(Sov!A387,Bonds!$A$1:$A$1387,0),4)</f>
        <v>-0.12</v>
      </c>
      <c r="L387" s="110">
        <f t="shared" si="111"/>
        <v>43997</v>
      </c>
      <c r="M387" s="187">
        <f t="shared" si="112"/>
        <v>0.25398500000000002</v>
      </c>
      <c r="N387" s="187">
        <f t="shared" si="103"/>
        <v>1.1699999999999999E-2</v>
      </c>
      <c r="O387" s="187">
        <f t="shared" si="104"/>
        <v>9.6300000000000011E-2</v>
      </c>
      <c r="P387" s="187">
        <f t="shared" si="105"/>
        <v>8.0700000000000008E-2</v>
      </c>
      <c r="Q387" s="187">
        <f t="shared" si="106"/>
        <v>-0.2913</v>
      </c>
      <c r="R387" s="187">
        <f t="shared" si="107"/>
        <v>1.591</v>
      </c>
      <c r="S387" s="187">
        <f t="shared" si="108"/>
        <v>-0.1051</v>
      </c>
      <c r="T387" s="187">
        <f t="shared" si="109"/>
        <v>0.70200000000000007</v>
      </c>
      <c r="U387" s="187">
        <f t="shared" si="110"/>
        <v>-0.20129999999999998</v>
      </c>
      <c r="V387" s="97"/>
      <c r="W387" s="94"/>
      <c r="X387" s="94"/>
      <c r="Y387" s="94"/>
      <c r="Z387" s="94"/>
      <c r="AA387" s="94"/>
      <c r="AB387" s="94"/>
      <c r="AC387" s="94"/>
      <c r="AD387" s="94"/>
      <c r="AE387" s="98"/>
    </row>
    <row r="388" spans="1:32" x14ac:dyDescent="0.35">
      <c r="A388" s="193">
        <v>43994</v>
      </c>
      <c r="B388">
        <v>0.14902499999999999</v>
      </c>
      <c r="C388">
        <v>1.02</v>
      </c>
      <c r="D388">
        <v>9.57</v>
      </c>
      <c r="E388">
        <v>8.24</v>
      </c>
      <c r="F388">
        <v>-28.91</v>
      </c>
      <c r="G388">
        <v>156.76</v>
      </c>
      <c r="H388">
        <v>-9.81</v>
      </c>
      <c r="I388">
        <v>73.459999999999994</v>
      </c>
      <c r="J388">
        <v>-19.850000000000001</v>
      </c>
      <c r="K388" s="190">
        <f>INDEX(Bonds!$A$1:$I$1387,MATCH(Sov!A388,Bonds!$A$1:$A$1387,0),4)</f>
        <v>-0.12</v>
      </c>
      <c r="L388" s="110">
        <f t="shared" si="111"/>
        <v>43994</v>
      </c>
      <c r="M388" s="187">
        <f t="shared" si="112"/>
        <v>0.26902499999999996</v>
      </c>
      <c r="N388" s="187">
        <f t="shared" si="103"/>
        <v>1.0200000000000001E-2</v>
      </c>
      <c r="O388" s="187">
        <f t="shared" si="104"/>
        <v>9.5700000000000007E-2</v>
      </c>
      <c r="P388" s="187">
        <f t="shared" si="105"/>
        <v>8.2400000000000001E-2</v>
      </c>
      <c r="Q388" s="187">
        <f t="shared" si="106"/>
        <v>-0.28910000000000002</v>
      </c>
      <c r="R388" s="187">
        <f t="shared" si="107"/>
        <v>1.5675999999999999</v>
      </c>
      <c r="S388" s="187">
        <f t="shared" si="108"/>
        <v>-9.8100000000000007E-2</v>
      </c>
      <c r="T388" s="187">
        <f t="shared" si="109"/>
        <v>0.73459999999999992</v>
      </c>
      <c r="U388" s="187">
        <f t="shared" si="110"/>
        <v>-0.19850000000000001</v>
      </c>
      <c r="V388" s="99">
        <f>Bonds!J391</f>
        <v>44165</v>
      </c>
      <c r="W388" s="94" t="s">
        <v>13</v>
      </c>
      <c r="X388" s="100">
        <f t="shared" ref="X388:AF390" si="118">X$386-INDEX($L$1:$U$1360,MATCH($V388,$A$1:$A$1360,0),MATCH(X$385,$L$1:$U$1,0))/100</f>
        <v>-8.8371000000000001E-4</v>
      </c>
      <c r="Y388" s="100">
        <f t="shared" si="118"/>
        <v>-5.0500000000000024E-4</v>
      </c>
      <c r="Z388" s="100">
        <f t="shared" si="118"/>
        <v>-1.9099999999999998E-4</v>
      </c>
      <c r="AA388" s="100">
        <f t="shared" si="118"/>
        <v>-6.1900000000000008E-4</v>
      </c>
      <c r="AB388" s="100">
        <f t="shared" si="118"/>
        <v>-1.5529999999999997E-3</v>
      </c>
      <c r="AC388" s="100">
        <f t="shared" si="118"/>
        <v>-1.449999999999993E-4</v>
      </c>
      <c r="AD388" s="100">
        <f t="shared" si="118"/>
        <v>-1.072E-3</v>
      </c>
      <c r="AE388" s="100">
        <f t="shared" si="118"/>
        <v>-4.4099999999999999E-4</v>
      </c>
      <c r="AF388" s="100">
        <f t="shared" si="118"/>
        <v>1.7579E-3</v>
      </c>
    </row>
    <row r="389" spans="1:32" x14ac:dyDescent="0.35">
      <c r="A389" s="193">
        <v>43993</v>
      </c>
      <c r="B389">
        <v>0.151283</v>
      </c>
      <c r="C389">
        <v>0.98</v>
      </c>
      <c r="D389">
        <v>11.32</v>
      </c>
      <c r="E389">
        <v>9.9700000000000006</v>
      </c>
      <c r="F389">
        <v>-29.3</v>
      </c>
      <c r="G389">
        <v>158.30000000000001</v>
      </c>
      <c r="H389">
        <v>-9.9600000000000009</v>
      </c>
      <c r="I389">
        <v>73.989999999999995</v>
      </c>
      <c r="J389">
        <v>-20.52</v>
      </c>
      <c r="K389" s="190">
        <f>INDEX(Bonds!$A$1:$I$1387,MATCH(Sov!A389,Bonds!$A$1:$A$1387,0),4)</f>
        <v>-0.11</v>
      </c>
      <c r="L389" s="110">
        <f t="shared" si="111"/>
        <v>43993</v>
      </c>
      <c r="M389" s="187">
        <f t="shared" si="112"/>
        <v>0.26128299999999999</v>
      </c>
      <c r="N389" s="187">
        <f t="shared" si="103"/>
        <v>9.7999999999999997E-3</v>
      </c>
      <c r="O389" s="187">
        <f t="shared" si="104"/>
        <v>0.11320000000000001</v>
      </c>
      <c r="P389" s="187">
        <f t="shared" si="105"/>
        <v>9.9700000000000011E-2</v>
      </c>
      <c r="Q389" s="187">
        <f t="shared" si="106"/>
        <v>-0.29299999999999998</v>
      </c>
      <c r="R389" s="187">
        <f t="shared" si="107"/>
        <v>1.5830000000000002</v>
      </c>
      <c r="S389" s="187">
        <f t="shared" si="108"/>
        <v>-9.9600000000000008E-2</v>
      </c>
      <c r="T389" s="187">
        <f t="shared" si="109"/>
        <v>0.7399</v>
      </c>
      <c r="U389" s="187">
        <f t="shared" si="110"/>
        <v>-0.20519999999999999</v>
      </c>
      <c r="V389" s="99">
        <f>Bonds!J392</f>
        <v>44196</v>
      </c>
      <c r="W389" s="94" t="s">
        <v>18</v>
      </c>
      <c r="X389" s="100">
        <f t="shared" si="118"/>
        <v>-5.0590000000000021E-4</v>
      </c>
      <c r="Y389" s="100">
        <f t="shared" si="118"/>
        <v>-4.5400000000000019E-4</v>
      </c>
      <c r="Z389" s="100">
        <f t="shared" si="118"/>
        <v>-1.5700000000000013E-4</v>
      </c>
      <c r="AA389" s="100">
        <f t="shared" si="118"/>
        <v>-4.0800000000000005E-4</v>
      </c>
      <c r="AB389" s="100">
        <f t="shared" si="118"/>
        <v>-1.6119999999999997E-3</v>
      </c>
      <c r="AC389" s="100">
        <f t="shared" si="118"/>
        <v>5.0400000000000271E-4</v>
      </c>
      <c r="AD389" s="100">
        <f t="shared" si="118"/>
        <v>-1.2149999999999999E-3</v>
      </c>
      <c r="AE389" s="100">
        <f t="shared" si="118"/>
        <v>-2.850000000000001E-4</v>
      </c>
      <c r="AF389" s="100">
        <f t="shared" si="118"/>
        <v>2.0368999999999999E-3</v>
      </c>
    </row>
    <row r="390" spans="1:32" x14ac:dyDescent="0.35">
      <c r="A390" s="193">
        <v>43992</v>
      </c>
      <c r="B390">
        <v>0.18391099999999999</v>
      </c>
      <c r="C390">
        <v>0.65</v>
      </c>
      <c r="D390">
        <v>10.81</v>
      </c>
      <c r="E390">
        <v>10.74</v>
      </c>
      <c r="F390">
        <v>-26.37</v>
      </c>
      <c r="G390">
        <v>157.24</v>
      </c>
      <c r="H390">
        <v>-9.2799999999999994</v>
      </c>
      <c r="I390">
        <v>72.11</v>
      </c>
      <c r="J390">
        <v>-19.2</v>
      </c>
      <c r="K390" s="190">
        <f>INDEX(Bonds!$A$1:$I$1387,MATCH(Sov!A390,Bonds!$A$1:$A$1387,0),4)</f>
        <v>-3.5000000000000003E-2</v>
      </c>
      <c r="L390" s="110">
        <f t="shared" si="111"/>
        <v>43992</v>
      </c>
      <c r="M390" s="187">
        <f t="shared" si="112"/>
        <v>0.21891099999999999</v>
      </c>
      <c r="N390" s="187">
        <f t="shared" si="103"/>
        <v>6.5000000000000006E-3</v>
      </c>
      <c r="O390" s="187">
        <f t="shared" si="104"/>
        <v>0.1081</v>
      </c>
      <c r="P390" s="187">
        <f t="shared" si="105"/>
        <v>0.1074</v>
      </c>
      <c r="Q390" s="187">
        <f t="shared" si="106"/>
        <v>-0.26369999999999999</v>
      </c>
      <c r="R390" s="187">
        <f t="shared" si="107"/>
        <v>1.5724</v>
      </c>
      <c r="S390" s="187">
        <f t="shared" si="108"/>
        <v>-9.2799999999999994E-2</v>
      </c>
      <c r="T390" s="187">
        <f t="shared" si="109"/>
        <v>0.72109999999999996</v>
      </c>
      <c r="U390" s="187">
        <f t="shared" si="110"/>
        <v>-0.192</v>
      </c>
      <c r="V390" s="99">
        <f>Bonds!J393</f>
        <v>44523</v>
      </c>
      <c r="W390" s="94" t="s">
        <v>15</v>
      </c>
      <c r="X390" s="100">
        <f t="shared" si="118"/>
        <v>-1.8390000000000016E-4</v>
      </c>
      <c r="Y390" s="100">
        <f t="shared" si="118"/>
        <v>-4.46E-4</v>
      </c>
      <c r="Z390" s="100">
        <f t="shared" si="118"/>
        <v>-2.6800000000000001E-4</v>
      </c>
      <c r="AA390" s="100">
        <f t="shared" si="118"/>
        <v>-3.3600000000000004E-4</v>
      </c>
      <c r="AB390" s="100">
        <f t="shared" si="118"/>
        <v>-3.0699999999999998E-4</v>
      </c>
      <c r="AC390" s="100">
        <f t="shared" si="118"/>
        <v>-1.5999999999998654E-5</v>
      </c>
      <c r="AD390" s="100">
        <f t="shared" si="118"/>
        <v>-3.9900000000000005E-4</v>
      </c>
      <c r="AE390" s="100">
        <f t="shared" si="118"/>
        <v>-7.7000000000000245E-5</v>
      </c>
      <c r="AF390" s="100">
        <f t="shared" si="118"/>
        <v>-1.8799999999999996E-5</v>
      </c>
    </row>
    <row r="391" spans="1:32" x14ac:dyDescent="0.35">
      <c r="A391" s="193">
        <v>43991</v>
      </c>
      <c r="B391">
        <v>0.20538999999999999</v>
      </c>
      <c r="C391">
        <v>2.2799999999999998</v>
      </c>
      <c r="D391">
        <v>10.63</v>
      </c>
      <c r="E391">
        <v>10.01</v>
      </c>
      <c r="F391">
        <v>-25.53</v>
      </c>
      <c r="G391">
        <v>152.47</v>
      </c>
      <c r="H391">
        <v>-7.64</v>
      </c>
      <c r="I391">
        <v>67.930000000000007</v>
      </c>
      <c r="J391">
        <v>-18.89</v>
      </c>
      <c r="K391" s="190">
        <f>INDEX(Bonds!$A$1:$I$1387,MATCH(Sov!A391,Bonds!$A$1:$A$1387,0),4)</f>
        <v>-6.8000000000000005E-2</v>
      </c>
      <c r="L391" s="110">
        <f t="shared" si="111"/>
        <v>43991</v>
      </c>
      <c r="M391" s="187">
        <f t="shared" si="112"/>
        <v>0.27339000000000002</v>
      </c>
      <c r="N391" s="187">
        <f t="shared" si="103"/>
        <v>2.2799999999999997E-2</v>
      </c>
      <c r="O391" s="187">
        <f t="shared" si="104"/>
        <v>0.10630000000000001</v>
      </c>
      <c r="P391" s="187">
        <f t="shared" si="105"/>
        <v>0.10009999999999999</v>
      </c>
      <c r="Q391" s="187">
        <f t="shared" si="106"/>
        <v>-0.25530000000000003</v>
      </c>
      <c r="R391" s="187">
        <f t="shared" si="107"/>
        <v>1.5246999999999999</v>
      </c>
      <c r="S391" s="187">
        <f t="shared" si="108"/>
        <v>-7.6399999999999996E-2</v>
      </c>
      <c r="T391" s="187">
        <f t="shared" si="109"/>
        <v>0.67930000000000001</v>
      </c>
      <c r="U391" s="187">
        <f t="shared" si="110"/>
        <v>-0.18890000000000001</v>
      </c>
      <c r="V391" s="101"/>
      <c r="W391" s="94" t="s">
        <v>16</v>
      </c>
      <c r="X391" s="100">
        <f>X$386-INDEX($L$1:$U$1360,MATCH('Publish version'!$B$3,$L$1:$L$1360,0)+1,MATCH(X$385,$L$1:$U$1,0))/100</f>
        <v>-3.4663000000000001E-4</v>
      </c>
      <c r="Y391" s="100">
        <f>Y$386-INDEX($L$1:$U$1360,MATCH('Publish version'!$B$3,$L$1:$L$1360,0)+1,MATCH(Y$385,$L$1:$U$1,0))/100</f>
        <v>-1.6700000000000005E-4</v>
      </c>
      <c r="Z391" s="100">
        <f>Z$386-INDEX($L$1:$U$1360,MATCH('Publish version'!$B$3,$L$1:$L$1360,0)+1,MATCH(Z$385,$L$1:$U$1,0))/100</f>
        <v>-1.2999999999999991E-4</v>
      </c>
      <c r="AA391" s="100">
        <f>AA$386-INDEX($L$1:$U$1360,MATCH('Publish version'!$B$3,$L$1:$L$1360,0)+1,MATCH(AA$385,$L$1:$U$1,0))/100</f>
        <v>-1.83E-4</v>
      </c>
      <c r="AB391" s="100">
        <f>AB$386-INDEX($L$1:$U$1360,MATCH('Publish version'!$B$3,$L$1:$L$1360,0)+1,MATCH(AB$385,$L$1:$U$1,0))/100</f>
        <v>1.7999999999999787E-5</v>
      </c>
      <c r="AC391" s="100">
        <f>AC$386-INDEX($L$1:$U$1360,MATCH('Publish version'!$B$3,$L$1:$L$1360,0)+1,MATCH(AC$385,$L$1:$U$1,0))/100</f>
        <v>1.8900000000000167E-4</v>
      </c>
      <c r="AD391" s="100">
        <f>AD$386-INDEX($L$1:$U$1360,MATCH('Publish version'!$B$3,$L$1:$L$1360,0)+1,MATCH(AD$385,$L$1:$U$1,0))/100</f>
        <v>-1.1300000000000025E-4</v>
      </c>
      <c r="AE391" s="100">
        <f>AE$386-INDEX($L$1:$U$1360,MATCH('Publish version'!$B$3,$L$1:$L$1360,0)+1,MATCH(AE$385,$L$1:$U$1,0))/100</f>
        <v>1.7500000000000024E-4</v>
      </c>
      <c r="AF391" s="100">
        <f>AF$386-INDEX($L$1:$U$1360,MATCH('Publish version'!$B$3,$L$1:$L$1360,0)+1,MATCH(AF$385,$L$1:$U$1,0))/100</f>
        <v>-4.8999999999999836E-6</v>
      </c>
    </row>
    <row r="392" spans="1:32" x14ac:dyDescent="0.35">
      <c r="A392" s="193">
        <v>43990</v>
      </c>
      <c r="B392">
        <v>0.290464</v>
      </c>
      <c r="C392">
        <v>1.24</v>
      </c>
      <c r="D392">
        <v>8.3000000000000007</v>
      </c>
      <c r="E392">
        <v>8.15</v>
      </c>
      <c r="F392">
        <v>-24.49</v>
      </c>
      <c r="G392">
        <v>146.31</v>
      </c>
      <c r="H392">
        <v>-8.7799999999999994</v>
      </c>
      <c r="I392">
        <v>59.7</v>
      </c>
      <c r="J392">
        <v>-18.670000000000002</v>
      </c>
      <c r="K392" s="190">
        <f>INDEX(Bonds!$A$1:$I$1387,MATCH(Sov!A392,Bonds!$A$1:$A$1387,0),4)</f>
        <v>-4.1000000000000002E-2</v>
      </c>
      <c r="L392" s="110">
        <f t="shared" si="111"/>
        <v>43990</v>
      </c>
      <c r="M392" s="187">
        <f t="shared" si="112"/>
        <v>0.33146399999999998</v>
      </c>
      <c r="N392" s="187">
        <f t="shared" si="103"/>
        <v>1.24E-2</v>
      </c>
      <c r="O392" s="187">
        <f t="shared" si="104"/>
        <v>8.3000000000000004E-2</v>
      </c>
      <c r="P392" s="187">
        <f t="shared" si="105"/>
        <v>8.1500000000000003E-2</v>
      </c>
      <c r="Q392" s="187">
        <f t="shared" si="106"/>
        <v>-0.24489999999999998</v>
      </c>
      <c r="R392" s="187">
        <f t="shared" si="107"/>
        <v>1.4631000000000001</v>
      </c>
      <c r="S392" s="187">
        <f t="shared" si="108"/>
        <v>-8.7799999999999989E-2</v>
      </c>
      <c r="T392" s="187">
        <f t="shared" si="109"/>
        <v>0.59699999999999998</v>
      </c>
      <c r="U392" s="187">
        <f t="shared" si="110"/>
        <v>-0.1867</v>
      </c>
      <c r="V392" s="97"/>
      <c r="W392" s="94"/>
      <c r="X392" s="94"/>
      <c r="Y392" s="94"/>
      <c r="Z392" s="94"/>
      <c r="AA392" s="94"/>
      <c r="AB392" s="94"/>
      <c r="AC392" s="94"/>
      <c r="AD392" s="94"/>
      <c r="AE392" s="98"/>
    </row>
    <row r="393" spans="1:32" x14ac:dyDescent="0.35">
      <c r="A393" s="193">
        <v>43987</v>
      </c>
      <c r="B393">
        <v>0.21740000000000001</v>
      </c>
      <c r="C393">
        <v>3.59</v>
      </c>
      <c r="D393">
        <v>9.64</v>
      </c>
      <c r="E393">
        <v>6.23</v>
      </c>
      <c r="F393">
        <v>-24.48</v>
      </c>
      <c r="G393">
        <v>145.63999999999999</v>
      </c>
      <c r="H393">
        <v>-8.43</v>
      </c>
      <c r="I393">
        <v>56.6</v>
      </c>
      <c r="J393">
        <v>-17.55</v>
      </c>
      <c r="K393" s="190">
        <f>INDEX(Bonds!$A$1:$I$1387,MATCH(Sov!A393,Bonds!$A$1:$A$1387,0),4)</f>
        <v>-1.5100000000000001E-2</v>
      </c>
      <c r="L393" s="110">
        <f t="shared" si="111"/>
        <v>43987</v>
      </c>
      <c r="M393" s="187">
        <f t="shared" si="112"/>
        <v>0.23250000000000001</v>
      </c>
      <c r="N393" s="187">
        <f t="shared" si="103"/>
        <v>3.5900000000000001E-2</v>
      </c>
      <c r="O393" s="187">
        <f t="shared" si="104"/>
        <v>9.64E-2</v>
      </c>
      <c r="P393" s="187">
        <f t="shared" si="105"/>
        <v>6.2300000000000001E-2</v>
      </c>
      <c r="Q393" s="187">
        <f t="shared" si="106"/>
        <v>-0.24480000000000002</v>
      </c>
      <c r="R393" s="187">
        <f t="shared" si="107"/>
        <v>1.4563999999999999</v>
      </c>
      <c r="S393" s="187">
        <f t="shared" si="108"/>
        <v>-8.43E-2</v>
      </c>
      <c r="T393" s="187">
        <f t="shared" si="109"/>
        <v>0.56600000000000006</v>
      </c>
      <c r="U393" s="187">
        <f t="shared" si="110"/>
        <v>-0.17550000000000002</v>
      </c>
      <c r="V393" s="93">
        <v>43907</v>
      </c>
      <c r="W393" s="94" t="s">
        <v>17</v>
      </c>
      <c r="X393" s="95">
        <f t="shared" ref="X393:AF393" si="119">INDEX($L$1:$U$1360,MATCH($V393,$A$1:$A$1360,0),MATCH(X$385,$L$1:$U$1,0))/100</f>
        <v>5.0363900000000008E-3</v>
      </c>
      <c r="Y393" s="95">
        <f t="shared" si="119"/>
        <v>2.4429999999999999E-3</v>
      </c>
      <c r="Z393" s="95">
        <f t="shared" si="119"/>
        <v>3.6810000000000002E-3</v>
      </c>
      <c r="AA393" s="95">
        <f t="shared" si="119"/>
        <v>3.081E-3</v>
      </c>
      <c r="AB393" s="95">
        <f t="shared" si="119"/>
        <v>-3.6939999999999994E-3</v>
      </c>
      <c r="AC393" s="95">
        <f t="shared" si="119"/>
        <v>2.4286000000000002E-2</v>
      </c>
      <c r="AD393" s="95">
        <f t="shared" si="119"/>
        <v>-4.4299999999999998E-4</v>
      </c>
      <c r="AE393" s="95">
        <f t="shared" si="119"/>
        <v>1.0959999999999999E-2</v>
      </c>
      <c r="AF393" s="95">
        <f t="shared" si="119"/>
        <v>-2.0720000000000001E-3</v>
      </c>
    </row>
    <row r="394" spans="1:32" ht="15" thickBot="1" x14ac:dyDescent="0.4">
      <c r="A394" s="193">
        <v>43986</v>
      </c>
      <c r="B394">
        <v>0.21749599999999999</v>
      </c>
      <c r="C394">
        <v>0.25</v>
      </c>
      <c r="D394">
        <v>11.37</v>
      </c>
      <c r="E394">
        <v>6.6</v>
      </c>
      <c r="F394">
        <v>-26.81</v>
      </c>
      <c r="G394">
        <v>147.31</v>
      </c>
      <c r="H394">
        <v>-9.18</v>
      </c>
      <c r="I394">
        <v>60.22</v>
      </c>
      <c r="J394">
        <v>-19.079999999999998</v>
      </c>
      <c r="K394" s="190">
        <f>INDEX(Bonds!$A$1:$I$1387,MATCH(Sov!A394,Bonds!$A$1:$A$1387,0),4)</f>
        <v>-0.03</v>
      </c>
      <c r="L394" s="110">
        <f t="shared" si="111"/>
        <v>43986</v>
      </c>
      <c r="M394" s="187">
        <f t="shared" si="112"/>
        <v>0.24749599999999999</v>
      </c>
      <c r="N394" s="187">
        <f t="shared" si="103"/>
        <v>2.5000000000000001E-3</v>
      </c>
      <c r="O394" s="187">
        <f t="shared" si="104"/>
        <v>0.1137</v>
      </c>
      <c r="P394" s="187">
        <f t="shared" si="105"/>
        <v>6.6000000000000003E-2</v>
      </c>
      <c r="Q394" s="187">
        <f t="shared" si="106"/>
        <v>-0.2681</v>
      </c>
      <c r="R394" s="187">
        <f t="shared" si="107"/>
        <v>1.4731000000000001</v>
      </c>
      <c r="S394" s="187">
        <f t="shared" si="108"/>
        <v>-9.1799999999999993E-2</v>
      </c>
      <c r="T394" s="187">
        <f t="shared" si="109"/>
        <v>0.60219999999999996</v>
      </c>
      <c r="U394" s="187">
        <f t="shared" si="110"/>
        <v>-0.19079999999999997</v>
      </c>
      <c r="V394" s="103"/>
      <c r="W394" s="104" t="s">
        <v>0</v>
      </c>
      <c r="X394" s="105">
        <v>43907</v>
      </c>
      <c r="Y394" s="105">
        <v>43907</v>
      </c>
      <c r="Z394" s="105">
        <v>43907</v>
      </c>
      <c r="AA394" s="105">
        <v>43907</v>
      </c>
      <c r="AB394" s="105">
        <v>43907</v>
      </c>
      <c r="AC394" s="105">
        <v>43907</v>
      </c>
      <c r="AD394" s="105">
        <v>43907</v>
      </c>
      <c r="AE394" s="106">
        <v>43907</v>
      </c>
      <c r="AF394" s="63">
        <v>43907</v>
      </c>
    </row>
    <row r="395" spans="1:32" x14ac:dyDescent="0.35">
      <c r="A395" s="193">
        <v>43985</v>
      </c>
      <c r="B395">
        <v>0.24654200000000001</v>
      </c>
      <c r="C395">
        <v>3.58</v>
      </c>
      <c r="D395">
        <v>14.73</v>
      </c>
      <c r="E395">
        <v>9.6999999999999993</v>
      </c>
      <c r="F395">
        <v>-26.66</v>
      </c>
      <c r="G395">
        <v>162.35</v>
      </c>
      <c r="H395">
        <v>-7.26</v>
      </c>
      <c r="I395">
        <v>66.34</v>
      </c>
      <c r="J395">
        <v>-19.399999999999999</v>
      </c>
      <c r="K395" s="190">
        <f>INDEX(Bonds!$A$1:$I$1387,MATCH(Sov!A395,Bonds!$A$1:$A$1387,0),4)</f>
        <v>-0.06</v>
      </c>
      <c r="L395" s="110">
        <f t="shared" si="111"/>
        <v>43985</v>
      </c>
      <c r="M395" s="187">
        <f t="shared" si="112"/>
        <v>0.30654199999999998</v>
      </c>
      <c r="N395" s="187">
        <f t="shared" si="103"/>
        <v>3.5799999999999998E-2</v>
      </c>
      <c r="O395" s="187">
        <f t="shared" si="104"/>
        <v>0.14730000000000001</v>
      </c>
      <c r="P395" s="187">
        <f t="shared" si="105"/>
        <v>9.6999999999999989E-2</v>
      </c>
      <c r="Q395" s="187">
        <f t="shared" si="106"/>
        <v>-0.2666</v>
      </c>
      <c r="R395" s="187">
        <f t="shared" si="107"/>
        <v>1.6234999999999999</v>
      </c>
      <c r="S395" s="187">
        <f t="shared" si="108"/>
        <v>-7.2599999999999998E-2</v>
      </c>
      <c r="T395" s="187">
        <f t="shared" si="109"/>
        <v>0.66339999999999999</v>
      </c>
      <c r="U395" s="187">
        <f t="shared" si="110"/>
        <v>-0.19399999999999998</v>
      </c>
    </row>
    <row r="396" spans="1:32" x14ac:dyDescent="0.35">
      <c r="A396" s="193">
        <v>43984</v>
      </c>
      <c r="B396">
        <v>0.24659</v>
      </c>
      <c r="C396">
        <v>3.98</v>
      </c>
      <c r="D396">
        <v>12.33</v>
      </c>
      <c r="E396">
        <v>7.75</v>
      </c>
      <c r="F396">
        <v>-29.05</v>
      </c>
      <c r="G396">
        <v>162.19</v>
      </c>
      <c r="H396">
        <v>-10.34</v>
      </c>
      <c r="I396">
        <v>66.28</v>
      </c>
      <c r="J396">
        <v>-19.91</v>
      </c>
      <c r="K396" s="190">
        <f>INDEX(Bonds!$A$1:$I$1387,MATCH(Sov!A396,Bonds!$A$1:$A$1387,0),4)</f>
        <v>-0.09</v>
      </c>
      <c r="L396" s="110">
        <f t="shared" si="111"/>
        <v>43984</v>
      </c>
      <c r="M396" s="187">
        <f t="shared" si="112"/>
        <v>0.33659</v>
      </c>
      <c r="N396" s="187">
        <f t="shared" si="103"/>
        <v>3.9800000000000002E-2</v>
      </c>
      <c r="O396" s="187">
        <f t="shared" si="104"/>
        <v>0.12330000000000001</v>
      </c>
      <c r="P396" s="187">
        <f t="shared" si="105"/>
        <v>7.7499999999999999E-2</v>
      </c>
      <c r="Q396" s="187">
        <f t="shared" si="106"/>
        <v>-0.29049999999999998</v>
      </c>
      <c r="R396" s="187">
        <f t="shared" si="107"/>
        <v>1.6218999999999999</v>
      </c>
      <c r="S396" s="187">
        <f t="shared" si="108"/>
        <v>-0.10339999999999999</v>
      </c>
      <c r="T396" s="187">
        <f t="shared" si="109"/>
        <v>0.66280000000000006</v>
      </c>
      <c r="U396" s="187">
        <f t="shared" si="110"/>
        <v>-0.1991</v>
      </c>
    </row>
    <row r="397" spans="1:32" x14ac:dyDescent="0.35">
      <c r="A397" s="193">
        <v>43983</v>
      </c>
      <c r="B397">
        <v>0.243316</v>
      </c>
      <c r="C397">
        <v>4.24</v>
      </c>
      <c r="D397">
        <v>14.05</v>
      </c>
      <c r="E397">
        <v>9.2899999999999991</v>
      </c>
      <c r="F397">
        <v>-28.46</v>
      </c>
      <c r="G397">
        <v>158.08000000000001</v>
      </c>
      <c r="H397">
        <v>-9.41</v>
      </c>
      <c r="I397">
        <v>67.48</v>
      </c>
      <c r="J397">
        <v>-20.96</v>
      </c>
      <c r="K397" s="190">
        <f>INDEX(Bonds!$A$1:$I$1387,MATCH(Sov!A397,Bonds!$A$1:$A$1387,0),4)</f>
        <v>-0.1</v>
      </c>
      <c r="L397" s="110">
        <f t="shared" si="111"/>
        <v>43983</v>
      </c>
      <c r="M397" s="187">
        <f t="shared" si="112"/>
        <v>0.34331600000000001</v>
      </c>
      <c r="N397" s="187">
        <f t="shared" ref="N397:N460" si="120">C397/100</f>
        <v>4.24E-2</v>
      </c>
      <c r="O397" s="187">
        <f t="shared" ref="O397:O460" si="121">D397/100</f>
        <v>0.14050000000000001</v>
      </c>
      <c r="P397" s="187">
        <f t="shared" ref="P397:P460" si="122">E397/100</f>
        <v>9.2899999999999996E-2</v>
      </c>
      <c r="Q397" s="187">
        <f t="shared" ref="Q397:Q460" si="123">F397/100</f>
        <v>-0.28460000000000002</v>
      </c>
      <c r="R397" s="187">
        <f t="shared" ref="R397:R460" si="124">G397/100</f>
        <v>1.5808000000000002</v>
      </c>
      <c r="S397" s="187">
        <f t="shared" ref="S397:S460" si="125">H397/100</f>
        <v>-9.4100000000000003E-2</v>
      </c>
      <c r="T397" s="187">
        <f t="shared" ref="T397:T460" si="126">I397/100</f>
        <v>0.67480000000000007</v>
      </c>
      <c r="U397" s="187">
        <f t="shared" ref="U397:U460" si="127">J397/100</f>
        <v>-0.20960000000000001</v>
      </c>
    </row>
    <row r="398" spans="1:32" x14ac:dyDescent="0.35">
      <c r="A398" s="193">
        <v>43980</v>
      </c>
      <c r="B398">
        <v>0.20452500000000001</v>
      </c>
      <c r="C398">
        <v>4.63</v>
      </c>
      <c r="D398">
        <v>12.38</v>
      </c>
      <c r="E398">
        <v>8.7799999999999994</v>
      </c>
      <c r="F398">
        <v>-30.17</v>
      </c>
      <c r="G398">
        <v>162.41</v>
      </c>
      <c r="H398">
        <v>-11.07</v>
      </c>
      <c r="I398">
        <v>69.39</v>
      </c>
      <c r="J398">
        <v>-21.21</v>
      </c>
      <c r="K398" s="190">
        <f>INDEX(Bonds!$A$1:$I$1387,MATCH(Sov!A398,Bonds!$A$1:$A$1387,0),4)</f>
        <v>-0.12</v>
      </c>
      <c r="L398" s="110">
        <f t="shared" si="111"/>
        <v>43980</v>
      </c>
      <c r="M398" s="187">
        <f t="shared" si="112"/>
        <v>0.32452500000000001</v>
      </c>
      <c r="N398" s="187">
        <f t="shared" si="120"/>
        <v>4.6300000000000001E-2</v>
      </c>
      <c r="O398" s="187">
        <f t="shared" si="121"/>
        <v>0.12380000000000001</v>
      </c>
      <c r="P398" s="187">
        <f t="shared" si="122"/>
        <v>8.7799999999999989E-2</v>
      </c>
      <c r="Q398" s="187">
        <f t="shared" si="123"/>
        <v>-0.30170000000000002</v>
      </c>
      <c r="R398" s="187">
        <f t="shared" si="124"/>
        <v>1.6240999999999999</v>
      </c>
      <c r="S398" s="187">
        <f t="shared" si="125"/>
        <v>-0.11070000000000001</v>
      </c>
      <c r="T398" s="187">
        <f t="shared" si="126"/>
        <v>0.69389999999999996</v>
      </c>
      <c r="U398" s="187">
        <f t="shared" si="127"/>
        <v>-0.21210000000000001</v>
      </c>
    </row>
    <row r="399" spans="1:32" x14ac:dyDescent="0.35">
      <c r="A399" s="193">
        <v>43979</v>
      </c>
      <c r="B399">
        <v>0.22611400000000001</v>
      </c>
      <c r="C399">
        <v>4.17</v>
      </c>
      <c r="D399">
        <v>11.78</v>
      </c>
      <c r="E399">
        <v>8.89</v>
      </c>
      <c r="F399">
        <v>-29.34</v>
      </c>
      <c r="G399">
        <v>155.5</v>
      </c>
      <c r="H399">
        <v>-9.8000000000000007</v>
      </c>
      <c r="I399">
        <v>69.97</v>
      </c>
      <c r="J399">
        <v>-20.86</v>
      </c>
      <c r="K399" s="190">
        <f>INDEX(Bonds!$A$1:$I$1387,MATCH(Sov!A399,Bonds!$A$1:$A$1387,0),4)</f>
        <v>-0.1</v>
      </c>
      <c r="L399" s="110">
        <f t="shared" si="111"/>
        <v>43979</v>
      </c>
      <c r="M399" s="187">
        <f t="shared" si="112"/>
        <v>0.32611400000000001</v>
      </c>
      <c r="N399" s="187">
        <f t="shared" si="120"/>
        <v>4.1700000000000001E-2</v>
      </c>
      <c r="O399" s="187">
        <f t="shared" si="121"/>
        <v>0.11779999999999999</v>
      </c>
      <c r="P399" s="187">
        <f t="shared" si="122"/>
        <v>8.8900000000000007E-2</v>
      </c>
      <c r="Q399" s="187">
        <f t="shared" si="123"/>
        <v>-0.29339999999999999</v>
      </c>
      <c r="R399" s="187">
        <f t="shared" si="124"/>
        <v>1.5549999999999999</v>
      </c>
      <c r="S399" s="187">
        <f t="shared" si="125"/>
        <v>-9.8000000000000004E-2</v>
      </c>
      <c r="T399" s="187">
        <f t="shared" si="126"/>
        <v>0.69969999999999999</v>
      </c>
      <c r="U399" s="187">
        <f t="shared" si="127"/>
        <v>-0.20860000000000001</v>
      </c>
    </row>
    <row r="400" spans="1:32" x14ac:dyDescent="0.35">
      <c r="A400" s="193">
        <v>43978</v>
      </c>
      <c r="B400">
        <v>0.18892800000000001</v>
      </c>
      <c r="C400">
        <v>5.94</v>
      </c>
      <c r="D400">
        <v>17.420000000000002</v>
      </c>
      <c r="E400">
        <v>12.55</v>
      </c>
      <c r="F400">
        <v>-28.35</v>
      </c>
      <c r="G400">
        <v>163.09</v>
      </c>
      <c r="H400">
        <v>-8.51</v>
      </c>
      <c r="I400">
        <v>75.989999999999995</v>
      </c>
      <c r="J400">
        <v>-21.64</v>
      </c>
      <c r="K400" s="190">
        <f>INDEX(Bonds!$A$1:$I$1387,MATCH(Sov!A400,Bonds!$A$1:$A$1387,0),4)</f>
        <v>-0.11</v>
      </c>
      <c r="L400" s="110">
        <f t="shared" si="111"/>
        <v>43978</v>
      </c>
      <c r="M400" s="187">
        <f t="shared" si="112"/>
        <v>0.29892800000000003</v>
      </c>
      <c r="N400" s="187">
        <f t="shared" si="120"/>
        <v>5.9400000000000001E-2</v>
      </c>
      <c r="O400" s="187">
        <f t="shared" si="121"/>
        <v>0.17420000000000002</v>
      </c>
      <c r="P400" s="187">
        <f t="shared" si="122"/>
        <v>0.1255</v>
      </c>
      <c r="Q400" s="187">
        <f t="shared" si="123"/>
        <v>-0.28350000000000003</v>
      </c>
      <c r="R400" s="187">
        <f t="shared" si="124"/>
        <v>1.6309</v>
      </c>
      <c r="S400" s="187">
        <f t="shared" si="125"/>
        <v>-8.5099999999999995E-2</v>
      </c>
      <c r="T400" s="187">
        <f t="shared" si="126"/>
        <v>0.75989999999999991</v>
      </c>
      <c r="U400" s="187">
        <f t="shared" si="127"/>
        <v>-0.21640000000000001</v>
      </c>
    </row>
    <row r="401" spans="1:21" x14ac:dyDescent="0.35">
      <c r="A401" s="193">
        <v>43977</v>
      </c>
      <c r="B401">
        <v>0.23427100000000001</v>
      </c>
      <c r="C401">
        <v>5.74</v>
      </c>
      <c r="D401">
        <v>19.71</v>
      </c>
      <c r="E401">
        <v>13.36</v>
      </c>
      <c r="F401">
        <v>-30.9</v>
      </c>
      <c r="G401">
        <v>167.09</v>
      </c>
      <c r="H401">
        <v>-8.4700000000000006</v>
      </c>
      <c r="I401">
        <v>80.17</v>
      </c>
      <c r="J401">
        <v>-21.67</v>
      </c>
      <c r="K401" s="190">
        <f>INDEX(Bonds!$A$1:$I$1387,MATCH(Sov!A401,Bonds!$A$1:$A$1387,0),4)</f>
        <v>-0.1</v>
      </c>
      <c r="L401" s="110">
        <f t="shared" si="111"/>
        <v>43977</v>
      </c>
      <c r="M401" s="187">
        <f t="shared" si="112"/>
        <v>0.33427099999999998</v>
      </c>
      <c r="N401" s="187">
        <f t="shared" si="120"/>
        <v>5.74E-2</v>
      </c>
      <c r="O401" s="187">
        <f t="shared" si="121"/>
        <v>0.1971</v>
      </c>
      <c r="P401" s="187">
        <f t="shared" si="122"/>
        <v>0.1336</v>
      </c>
      <c r="Q401" s="187">
        <f t="shared" si="123"/>
        <v>-0.309</v>
      </c>
      <c r="R401" s="187">
        <f t="shared" si="124"/>
        <v>1.6709000000000001</v>
      </c>
      <c r="S401" s="187">
        <f t="shared" si="125"/>
        <v>-8.4700000000000011E-2</v>
      </c>
      <c r="T401" s="187">
        <f t="shared" si="126"/>
        <v>0.80169999999999997</v>
      </c>
      <c r="U401" s="187">
        <f t="shared" si="127"/>
        <v>-0.2167</v>
      </c>
    </row>
    <row r="402" spans="1:21" x14ac:dyDescent="0.35">
      <c r="A402" s="193">
        <v>43973</v>
      </c>
      <c r="B402">
        <v>0.282916</v>
      </c>
      <c r="C402">
        <v>4.9800000000000004</v>
      </c>
      <c r="D402">
        <v>19.18</v>
      </c>
      <c r="E402">
        <v>13.47</v>
      </c>
      <c r="F402">
        <v>-32.57</v>
      </c>
      <c r="G402">
        <v>175.73</v>
      </c>
      <c r="H402">
        <v>-10.6</v>
      </c>
      <c r="I402">
        <v>83.62</v>
      </c>
      <c r="J402">
        <v>-22.19</v>
      </c>
      <c r="K402" s="190">
        <f>INDEX(Bonds!$A$1:$I$1387,MATCH(Sov!A402,Bonds!$A$1:$A$1387,0),4)</f>
        <v>-0.13</v>
      </c>
      <c r="L402" s="110">
        <f t="shared" si="111"/>
        <v>43973</v>
      </c>
      <c r="M402" s="187">
        <f t="shared" si="112"/>
        <v>0.41291600000000001</v>
      </c>
      <c r="N402" s="187">
        <f t="shared" si="120"/>
        <v>4.9800000000000004E-2</v>
      </c>
      <c r="O402" s="187">
        <f t="shared" si="121"/>
        <v>0.1918</v>
      </c>
      <c r="P402" s="187">
        <f t="shared" si="122"/>
        <v>0.13470000000000001</v>
      </c>
      <c r="Q402" s="187">
        <f t="shared" si="123"/>
        <v>-0.32569999999999999</v>
      </c>
      <c r="R402" s="187">
        <f t="shared" si="124"/>
        <v>1.7572999999999999</v>
      </c>
      <c r="S402" s="187">
        <f t="shared" si="125"/>
        <v>-0.106</v>
      </c>
      <c r="T402" s="187">
        <f t="shared" si="126"/>
        <v>0.83620000000000005</v>
      </c>
      <c r="U402" s="187">
        <f t="shared" si="127"/>
        <v>-0.22190000000000001</v>
      </c>
    </row>
    <row r="403" spans="1:21" x14ac:dyDescent="0.35">
      <c r="A403" s="193">
        <v>43972</v>
      </c>
      <c r="B403">
        <v>0.29277799999999998</v>
      </c>
      <c r="C403">
        <v>4.12</v>
      </c>
      <c r="D403">
        <v>15.39</v>
      </c>
      <c r="E403">
        <v>11.62</v>
      </c>
      <c r="F403">
        <v>-34.19</v>
      </c>
      <c r="G403">
        <v>177.57</v>
      </c>
      <c r="H403">
        <v>-10.4</v>
      </c>
      <c r="I403">
        <v>84.35</v>
      </c>
      <c r="J403">
        <v>-22.29</v>
      </c>
      <c r="K403" s="190">
        <f>INDEX(Bonds!$A$1:$I$1387,MATCH(Sov!A403,Bonds!$A$1:$A$1387,0),4)</f>
        <v>-0.13</v>
      </c>
      <c r="L403" s="110">
        <f t="shared" si="111"/>
        <v>43972</v>
      </c>
      <c r="M403" s="187">
        <f t="shared" si="112"/>
        <v>0.42277799999999999</v>
      </c>
      <c r="N403" s="187">
        <f t="shared" si="120"/>
        <v>4.1200000000000001E-2</v>
      </c>
      <c r="O403" s="187">
        <f t="shared" si="121"/>
        <v>0.15390000000000001</v>
      </c>
      <c r="P403" s="187">
        <f t="shared" si="122"/>
        <v>0.1162</v>
      </c>
      <c r="Q403" s="187">
        <f t="shared" si="123"/>
        <v>-0.34189999999999998</v>
      </c>
      <c r="R403" s="187">
        <f t="shared" si="124"/>
        <v>1.7756999999999998</v>
      </c>
      <c r="S403" s="187">
        <f t="shared" si="125"/>
        <v>-0.10400000000000001</v>
      </c>
      <c r="T403" s="187">
        <f t="shared" si="126"/>
        <v>0.84349999999999992</v>
      </c>
      <c r="U403" s="187">
        <f t="shared" si="127"/>
        <v>-0.22289999999999999</v>
      </c>
    </row>
    <row r="404" spans="1:21" x14ac:dyDescent="0.35">
      <c r="A404" s="193">
        <v>43971</v>
      </c>
      <c r="B404">
        <v>0.30473600000000001</v>
      </c>
      <c r="C404">
        <v>6.25</v>
      </c>
      <c r="D404">
        <v>16.850000000000001</v>
      </c>
      <c r="E404">
        <v>11.52</v>
      </c>
      <c r="F404">
        <v>-33.21</v>
      </c>
      <c r="G404">
        <v>177.58</v>
      </c>
      <c r="H404">
        <v>-10.95</v>
      </c>
      <c r="I404">
        <v>84.1</v>
      </c>
      <c r="J404">
        <v>-22.18</v>
      </c>
      <c r="K404" s="190">
        <f>INDEX(Bonds!$A$1:$I$1387,MATCH(Sov!A404,Bonds!$A$1:$A$1387,0),4)</f>
        <v>-0.12</v>
      </c>
      <c r="L404" s="110">
        <f t="shared" si="111"/>
        <v>43971</v>
      </c>
      <c r="M404" s="187">
        <f t="shared" si="112"/>
        <v>0.424736</v>
      </c>
      <c r="N404" s="187">
        <f t="shared" si="120"/>
        <v>6.25E-2</v>
      </c>
      <c r="O404" s="187">
        <f t="shared" si="121"/>
        <v>0.16850000000000001</v>
      </c>
      <c r="P404" s="187">
        <f t="shared" si="122"/>
        <v>0.1152</v>
      </c>
      <c r="Q404" s="187">
        <f t="shared" si="123"/>
        <v>-0.33210000000000001</v>
      </c>
      <c r="R404" s="187">
        <f t="shared" si="124"/>
        <v>1.7758</v>
      </c>
      <c r="S404" s="187">
        <f t="shared" si="125"/>
        <v>-0.10949999999999999</v>
      </c>
      <c r="T404" s="187">
        <f t="shared" si="126"/>
        <v>0.84099999999999997</v>
      </c>
      <c r="U404" s="187">
        <f t="shared" si="127"/>
        <v>-0.2218</v>
      </c>
    </row>
    <row r="405" spans="1:21" x14ac:dyDescent="0.35">
      <c r="A405" s="193">
        <v>43970</v>
      </c>
      <c r="B405">
        <v>0.29494700000000001</v>
      </c>
      <c r="C405">
        <v>5.56</v>
      </c>
      <c r="D405">
        <v>18.190000000000001</v>
      </c>
      <c r="E405">
        <v>12.87</v>
      </c>
      <c r="F405">
        <v>-31.55</v>
      </c>
      <c r="G405">
        <v>177.59</v>
      </c>
      <c r="H405">
        <v>-9.9600000000000009</v>
      </c>
      <c r="I405">
        <v>83.27</v>
      </c>
      <c r="J405">
        <v>-22.36</v>
      </c>
      <c r="K405" s="190">
        <f>INDEX(Bonds!$A$1:$I$1387,MATCH(Sov!A405,Bonds!$A$1:$A$1387,0),4)</f>
        <v>-0.12</v>
      </c>
      <c r="L405" s="110">
        <f t="shared" si="111"/>
        <v>43970</v>
      </c>
      <c r="M405" s="187">
        <f t="shared" si="112"/>
        <v>0.41494700000000001</v>
      </c>
      <c r="N405" s="187">
        <f t="shared" si="120"/>
        <v>5.5599999999999997E-2</v>
      </c>
      <c r="O405" s="187">
        <f t="shared" si="121"/>
        <v>0.18190000000000001</v>
      </c>
      <c r="P405" s="187">
        <f t="shared" si="122"/>
        <v>0.12869999999999998</v>
      </c>
      <c r="Q405" s="187">
        <f t="shared" si="123"/>
        <v>-0.3155</v>
      </c>
      <c r="R405" s="187">
        <f t="shared" si="124"/>
        <v>1.7759</v>
      </c>
      <c r="S405" s="187">
        <f t="shared" si="125"/>
        <v>-9.9600000000000008E-2</v>
      </c>
      <c r="T405" s="187">
        <f t="shared" si="126"/>
        <v>0.8327</v>
      </c>
      <c r="U405" s="187">
        <f t="shared" si="127"/>
        <v>-0.22359999999999999</v>
      </c>
    </row>
    <row r="406" spans="1:21" x14ac:dyDescent="0.35">
      <c r="A406" s="193">
        <v>43969</v>
      </c>
      <c r="B406">
        <v>0.29253499999999999</v>
      </c>
      <c r="C406">
        <v>7.35</v>
      </c>
      <c r="D406">
        <v>19.63</v>
      </c>
      <c r="E406">
        <v>13.45</v>
      </c>
      <c r="F406">
        <v>-32.409999999999997</v>
      </c>
      <c r="G406">
        <v>182.83</v>
      </c>
      <c r="H406">
        <v>-9.98</v>
      </c>
      <c r="I406">
        <v>92.23</v>
      </c>
      <c r="J406">
        <v>-22.62</v>
      </c>
      <c r="K406" s="190">
        <f>INDEX(Bonds!$A$1:$I$1387,MATCH(Sov!A406,Bonds!$A$1:$A$1387,0),4)</f>
        <v>-0.13</v>
      </c>
      <c r="L406" s="110">
        <f t="shared" si="111"/>
        <v>43969</v>
      </c>
      <c r="M406" s="187">
        <f t="shared" si="112"/>
        <v>0.42253499999999999</v>
      </c>
      <c r="N406" s="187">
        <f t="shared" si="120"/>
        <v>7.3499999999999996E-2</v>
      </c>
      <c r="O406" s="187">
        <f t="shared" si="121"/>
        <v>0.1963</v>
      </c>
      <c r="P406" s="187">
        <f t="shared" si="122"/>
        <v>0.13449999999999998</v>
      </c>
      <c r="Q406" s="187">
        <f t="shared" si="123"/>
        <v>-0.32409999999999994</v>
      </c>
      <c r="R406" s="187">
        <f t="shared" si="124"/>
        <v>1.8283</v>
      </c>
      <c r="S406" s="187">
        <f t="shared" si="125"/>
        <v>-9.98E-2</v>
      </c>
      <c r="T406" s="187">
        <f t="shared" si="126"/>
        <v>0.92230000000000001</v>
      </c>
      <c r="U406" s="187">
        <f t="shared" si="127"/>
        <v>-0.22620000000000001</v>
      </c>
    </row>
    <row r="407" spans="1:21" x14ac:dyDescent="0.35">
      <c r="A407" s="193">
        <v>43966</v>
      </c>
      <c r="B407">
        <v>0.30677900000000002</v>
      </c>
      <c r="C407">
        <v>6.56</v>
      </c>
      <c r="D407">
        <v>22.72</v>
      </c>
      <c r="E407">
        <v>16.05</v>
      </c>
      <c r="F407">
        <v>-36.28</v>
      </c>
      <c r="G407">
        <v>203.15</v>
      </c>
      <c r="H407">
        <v>-11.68</v>
      </c>
      <c r="I407">
        <v>99</v>
      </c>
      <c r="J407">
        <v>-22.84</v>
      </c>
      <c r="K407" s="190">
        <f>INDEX(Bonds!$A$1:$I$1387,MATCH(Sov!A407,Bonds!$A$1:$A$1387,0),4)</f>
        <v>-0.15</v>
      </c>
      <c r="L407" s="110">
        <f t="shared" si="111"/>
        <v>43966</v>
      </c>
      <c r="M407" s="187">
        <f t="shared" si="112"/>
        <v>0.45677900000000005</v>
      </c>
      <c r="N407" s="187">
        <f t="shared" si="120"/>
        <v>6.5599999999999992E-2</v>
      </c>
      <c r="O407" s="187">
        <f t="shared" si="121"/>
        <v>0.22719999999999999</v>
      </c>
      <c r="P407" s="187">
        <f t="shared" si="122"/>
        <v>0.1605</v>
      </c>
      <c r="Q407" s="187">
        <f t="shared" si="123"/>
        <v>-0.36280000000000001</v>
      </c>
      <c r="R407" s="187">
        <f t="shared" si="124"/>
        <v>2.0314999999999999</v>
      </c>
      <c r="S407" s="187">
        <f t="shared" si="125"/>
        <v>-0.1168</v>
      </c>
      <c r="T407" s="187">
        <f t="shared" si="126"/>
        <v>0.99</v>
      </c>
      <c r="U407" s="187">
        <f t="shared" si="127"/>
        <v>-0.22839999999999999</v>
      </c>
    </row>
    <row r="408" spans="1:21" x14ac:dyDescent="0.35">
      <c r="A408" s="193">
        <v>43965</v>
      </c>
      <c r="B408">
        <v>0.31345699999999999</v>
      </c>
      <c r="C408">
        <v>6.08</v>
      </c>
      <c r="D408">
        <v>20.32</v>
      </c>
      <c r="E408">
        <v>14.45</v>
      </c>
      <c r="F408">
        <v>-36.61</v>
      </c>
      <c r="G408">
        <v>199.73</v>
      </c>
      <c r="H408">
        <v>-11.04</v>
      </c>
      <c r="I408">
        <v>97.33</v>
      </c>
      <c r="J408">
        <v>-23.55</v>
      </c>
      <c r="K408" s="190">
        <f>INDEX(Bonds!$A$1:$I$1387,MATCH(Sov!A408,Bonds!$A$1:$A$1387,0),4)</f>
        <v>-0.16</v>
      </c>
      <c r="L408" s="110">
        <f t="shared" si="111"/>
        <v>43965</v>
      </c>
      <c r="M408" s="187">
        <f t="shared" si="112"/>
        <v>0.47345700000000002</v>
      </c>
      <c r="N408" s="187">
        <f t="shared" si="120"/>
        <v>6.08E-2</v>
      </c>
      <c r="O408" s="187">
        <f t="shared" si="121"/>
        <v>0.20319999999999999</v>
      </c>
      <c r="P408" s="187">
        <f t="shared" si="122"/>
        <v>0.14449999999999999</v>
      </c>
      <c r="Q408" s="187">
        <f t="shared" si="123"/>
        <v>-0.36609999999999998</v>
      </c>
      <c r="R408" s="187">
        <f t="shared" si="124"/>
        <v>1.9972999999999999</v>
      </c>
      <c r="S408" s="187">
        <f t="shared" si="125"/>
        <v>-0.1104</v>
      </c>
      <c r="T408" s="187">
        <f t="shared" si="126"/>
        <v>0.97329999999999994</v>
      </c>
      <c r="U408" s="187">
        <f t="shared" si="127"/>
        <v>-0.23550000000000001</v>
      </c>
    </row>
    <row r="409" spans="1:21" x14ac:dyDescent="0.35">
      <c r="A409" s="193">
        <v>43964</v>
      </c>
      <c r="B409">
        <v>0.350997</v>
      </c>
      <c r="C409">
        <v>4.29</v>
      </c>
      <c r="D409">
        <v>19.95</v>
      </c>
      <c r="E409">
        <v>13.02</v>
      </c>
      <c r="F409">
        <v>-35.950000000000003</v>
      </c>
      <c r="G409">
        <v>197.18</v>
      </c>
      <c r="H409">
        <v>-11.26</v>
      </c>
      <c r="I409">
        <v>95.95</v>
      </c>
      <c r="J409">
        <v>-22.76</v>
      </c>
      <c r="K409" s="190">
        <f>INDEX(Bonds!$A$1:$I$1387,MATCH(Sov!A409,Bonds!$A$1:$A$1387,0),4)</f>
        <v>-0.15</v>
      </c>
      <c r="L409" s="110">
        <f t="shared" si="111"/>
        <v>43964</v>
      </c>
      <c r="M409" s="187">
        <f t="shared" si="112"/>
        <v>0.50099700000000003</v>
      </c>
      <c r="N409" s="187">
        <f t="shared" si="120"/>
        <v>4.2900000000000001E-2</v>
      </c>
      <c r="O409" s="187">
        <f t="shared" si="121"/>
        <v>0.19949999999999998</v>
      </c>
      <c r="P409" s="187">
        <f t="shared" si="122"/>
        <v>0.13019999999999998</v>
      </c>
      <c r="Q409" s="187">
        <f t="shared" si="123"/>
        <v>-0.35950000000000004</v>
      </c>
      <c r="R409" s="187">
        <f t="shared" si="124"/>
        <v>1.9718</v>
      </c>
      <c r="S409" s="187">
        <f t="shared" si="125"/>
        <v>-0.11259999999999999</v>
      </c>
      <c r="T409" s="187">
        <f t="shared" si="126"/>
        <v>0.95950000000000002</v>
      </c>
      <c r="U409" s="187">
        <f t="shared" si="127"/>
        <v>-0.22760000000000002</v>
      </c>
    </row>
    <row r="410" spans="1:21" x14ac:dyDescent="0.35">
      <c r="A410" s="193">
        <v>43963</v>
      </c>
      <c r="B410">
        <v>0.33973399999999998</v>
      </c>
      <c r="C410">
        <v>7.39</v>
      </c>
      <c r="D410">
        <v>21.52</v>
      </c>
      <c r="E410">
        <v>14.97</v>
      </c>
      <c r="F410">
        <v>-35.39</v>
      </c>
      <c r="G410">
        <v>204.17</v>
      </c>
      <c r="H410">
        <v>-10.34</v>
      </c>
      <c r="I410">
        <v>99.9</v>
      </c>
      <c r="J410">
        <v>-22.92</v>
      </c>
      <c r="K410" s="190">
        <f>INDEX(Bonds!$A$1:$I$1387,MATCH(Sov!A410,Bonds!$A$1:$A$1387,0),4)</f>
        <v>-0.13</v>
      </c>
      <c r="L410" s="110">
        <f t="shared" si="111"/>
        <v>43963</v>
      </c>
      <c r="M410" s="187">
        <f t="shared" si="112"/>
        <v>0.46973399999999998</v>
      </c>
      <c r="N410" s="187">
        <f t="shared" si="120"/>
        <v>7.3899999999999993E-2</v>
      </c>
      <c r="O410" s="187">
        <f t="shared" si="121"/>
        <v>0.2152</v>
      </c>
      <c r="P410" s="187">
        <f t="shared" si="122"/>
        <v>0.1497</v>
      </c>
      <c r="Q410" s="187">
        <f t="shared" si="123"/>
        <v>-0.35389999999999999</v>
      </c>
      <c r="R410" s="187">
        <f t="shared" si="124"/>
        <v>2.0417000000000001</v>
      </c>
      <c r="S410" s="187">
        <f t="shared" si="125"/>
        <v>-0.10339999999999999</v>
      </c>
      <c r="T410" s="187">
        <f t="shared" si="126"/>
        <v>0.99900000000000011</v>
      </c>
      <c r="U410" s="187">
        <f t="shared" si="127"/>
        <v>-0.22920000000000001</v>
      </c>
    </row>
    <row r="411" spans="1:21" x14ac:dyDescent="0.35">
      <c r="A411" s="193">
        <v>43962</v>
      </c>
      <c r="B411">
        <v>0.34357199999999999</v>
      </c>
      <c r="C411">
        <v>7.1</v>
      </c>
      <c r="D411">
        <v>20.21</v>
      </c>
      <c r="E411">
        <v>13.52</v>
      </c>
      <c r="F411">
        <v>-37.35</v>
      </c>
      <c r="G411">
        <v>201.91</v>
      </c>
      <c r="H411">
        <v>-11.54</v>
      </c>
      <c r="I411">
        <v>100.73</v>
      </c>
      <c r="J411">
        <v>-23.64</v>
      </c>
      <c r="K411" s="190">
        <f>INDEX(Bonds!$A$1:$I$1387,MATCH(Sov!A411,Bonds!$A$1:$A$1387,0),4)</f>
        <v>-0.11</v>
      </c>
      <c r="L411" s="110">
        <f t="shared" si="111"/>
        <v>43962</v>
      </c>
      <c r="M411" s="187">
        <f t="shared" si="112"/>
        <v>0.45357199999999998</v>
      </c>
      <c r="N411" s="187">
        <f t="shared" si="120"/>
        <v>7.0999999999999994E-2</v>
      </c>
      <c r="O411" s="187">
        <f t="shared" si="121"/>
        <v>0.2021</v>
      </c>
      <c r="P411" s="187">
        <f t="shared" si="122"/>
        <v>0.13519999999999999</v>
      </c>
      <c r="Q411" s="187">
        <f t="shared" si="123"/>
        <v>-0.3735</v>
      </c>
      <c r="R411" s="187">
        <f t="shared" si="124"/>
        <v>2.0190999999999999</v>
      </c>
      <c r="S411" s="187">
        <f t="shared" si="125"/>
        <v>-0.11539999999999999</v>
      </c>
      <c r="T411" s="187">
        <f t="shared" si="126"/>
        <v>1.0073000000000001</v>
      </c>
      <c r="U411" s="187">
        <f t="shared" si="127"/>
        <v>-0.2364</v>
      </c>
    </row>
    <row r="412" spans="1:21" x14ac:dyDescent="0.35">
      <c r="A412" s="193">
        <v>43958</v>
      </c>
      <c r="B412">
        <v>0.47259400000000001</v>
      </c>
      <c r="C412">
        <v>4.0199999999999996</v>
      </c>
      <c r="D412">
        <v>20</v>
      </c>
      <c r="E412">
        <v>13.12</v>
      </c>
      <c r="F412">
        <v>-40.04</v>
      </c>
      <c r="G412">
        <v>208.62</v>
      </c>
      <c r="H412">
        <v>-12.94</v>
      </c>
      <c r="I412">
        <v>103.14</v>
      </c>
      <c r="J412">
        <v>-24.07</v>
      </c>
      <c r="K412" s="190">
        <f>INDEX(Bonds!$A$1:$I$1387,MATCH(Sov!A412,Bonds!$A$1:$A$1387,0),4)</f>
        <v>-0.14000000000000001</v>
      </c>
      <c r="L412" s="110">
        <f t="shared" si="111"/>
        <v>43958</v>
      </c>
      <c r="M412" s="187">
        <f t="shared" si="112"/>
        <v>0.61259400000000008</v>
      </c>
      <c r="N412" s="187">
        <f t="shared" si="120"/>
        <v>4.0199999999999993E-2</v>
      </c>
      <c r="O412" s="187">
        <f t="shared" si="121"/>
        <v>0.2</v>
      </c>
      <c r="P412" s="187">
        <f t="shared" si="122"/>
        <v>0.13119999999999998</v>
      </c>
      <c r="Q412" s="187">
        <f t="shared" si="123"/>
        <v>-0.40039999999999998</v>
      </c>
      <c r="R412" s="187">
        <f t="shared" si="124"/>
        <v>2.0861999999999998</v>
      </c>
      <c r="S412" s="187">
        <f t="shared" si="125"/>
        <v>-0.12939999999999999</v>
      </c>
      <c r="T412" s="187">
        <f t="shared" si="126"/>
        <v>1.0314000000000001</v>
      </c>
      <c r="U412" s="187">
        <f t="shared" si="127"/>
        <v>-0.2407</v>
      </c>
    </row>
    <row r="413" spans="1:21" x14ac:dyDescent="0.35">
      <c r="A413" s="193">
        <v>43957</v>
      </c>
      <c r="B413">
        <v>0.47638799999999998</v>
      </c>
      <c r="C413">
        <v>6.79</v>
      </c>
      <c r="D413">
        <v>20.14</v>
      </c>
      <c r="E413">
        <v>15.27</v>
      </c>
      <c r="F413">
        <v>-37.06</v>
      </c>
      <c r="G413">
        <v>211.39</v>
      </c>
      <c r="H413">
        <v>-10.91</v>
      </c>
      <c r="I413">
        <v>103.59</v>
      </c>
      <c r="J413">
        <v>-24.78</v>
      </c>
      <c r="K413" s="190">
        <f>INDEX(Bonds!$A$1:$I$1387,MATCH(Sov!A413,Bonds!$A$1:$A$1387,0),4)</f>
        <v>-0.1</v>
      </c>
      <c r="L413" s="110">
        <f t="shared" si="111"/>
        <v>43957</v>
      </c>
      <c r="M413" s="187">
        <f t="shared" si="112"/>
        <v>0.57638800000000001</v>
      </c>
      <c r="N413" s="187">
        <f t="shared" si="120"/>
        <v>6.7900000000000002E-2</v>
      </c>
      <c r="O413" s="187">
        <f t="shared" si="121"/>
        <v>0.2014</v>
      </c>
      <c r="P413" s="187">
        <f t="shared" si="122"/>
        <v>0.1527</v>
      </c>
      <c r="Q413" s="187">
        <f t="shared" si="123"/>
        <v>-0.37060000000000004</v>
      </c>
      <c r="R413" s="187">
        <f t="shared" si="124"/>
        <v>2.1138999999999997</v>
      </c>
      <c r="S413" s="187">
        <f t="shared" si="125"/>
        <v>-0.1091</v>
      </c>
      <c r="T413" s="187">
        <f t="shared" si="126"/>
        <v>1.0359</v>
      </c>
      <c r="U413" s="187">
        <f t="shared" si="127"/>
        <v>-0.24780000000000002</v>
      </c>
    </row>
    <row r="414" spans="1:21" x14ac:dyDescent="0.35">
      <c r="A414" s="193">
        <v>43956</v>
      </c>
      <c r="B414">
        <v>0.45622499999999999</v>
      </c>
      <c r="C414">
        <v>4.8</v>
      </c>
      <c r="D414">
        <v>17.47</v>
      </c>
      <c r="E414">
        <v>11.52</v>
      </c>
      <c r="F414">
        <v>-40.65</v>
      </c>
      <c r="G414">
        <v>203.78</v>
      </c>
      <c r="H414">
        <v>-13.93</v>
      </c>
      <c r="I414">
        <v>100.5</v>
      </c>
      <c r="J414">
        <v>-26.38</v>
      </c>
      <c r="K414" s="108">
        <f>INDEX(Bonds!$A$1:$I$1387,MATCH(Sov!A414,Bonds!$A$1:$A$1387,0),4)</f>
        <v>-0.15</v>
      </c>
      <c r="L414" s="110">
        <f t="shared" si="111"/>
        <v>43956</v>
      </c>
      <c r="M414" s="187">
        <f t="shared" si="112"/>
        <v>0.60622500000000001</v>
      </c>
      <c r="N414" s="187">
        <f t="shared" si="120"/>
        <v>4.8000000000000001E-2</v>
      </c>
      <c r="O414" s="187">
        <f t="shared" si="121"/>
        <v>0.17469999999999999</v>
      </c>
      <c r="P414" s="187">
        <f t="shared" si="122"/>
        <v>0.1152</v>
      </c>
      <c r="Q414" s="187">
        <f t="shared" si="123"/>
        <v>-0.40649999999999997</v>
      </c>
      <c r="R414" s="187">
        <f t="shared" si="124"/>
        <v>2.0377999999999998</v>
      </c>
      <c r="S414" s="187">
        <f t="shared" si="125"/>
        <v>-0.13930000000000001</v>
      </c>
      <c r="T414" s="187">
        <f t="shared" si="126"/>
        <v>1.0049999999999999</v>
      </c>
      <c r="U414" s="187">
        <f t="shared" si="127"/>
        <v>-0.26379999999999998</v>
      </c>
    </row>
    <row r="415" spans="1:21" x14ac:dyDescent="0.35">
      <c r="A415" s="193">
        <v>43955</v>
      </c>
      <c r="B415">
        <v>0.50594099999999997</v>
      </c>
      <c r="C415">
        <v>3.48</v>
      </c>
      <c r="D415">
        <v>16.77</v>
      </c>
      <c r="E415">
        <v>12.63</v>
      </c>
      <c r="F415">
        <v>-40.630000000000003</v>
      </c>
      <c r="G415">
        <v>190.69</v>
      </c>
      <c r="H415">
        <v>-14.63</v>
      </c>
      <c r="I415">
        <v>96.12</v>
      </c>
      <c r="J415">
        <v>-24.65</v>
      </c>
      <c r="K415" s="108">
        <f>INDEX(Bonds!$A$1:$I$1387,MATCH(Sov!A415,Bonds!$A$1:$A$1387,0),4)</f>
        <v>-0.14000000000000001</v>
      </c>
      <c r="L415" s="110">
        <f t="shared" si="111"/>
        <v>43955</v>
      </c>
      <c r="M415" s="187">
        <f t="shared" si="112"/>
        <v>0.64594099999999999</v>
      </c>
      <c r="N415" s="187">
        <f t="shared" si="120"/>
        <v>3.4799999999999998E-2</v>
      </c>
      <c r="O415" s="187">
        <f t="shared" si="121"/>
        <v>0.16769999999999999</v>
      </c>
      <c r="P415" s="187">
        <f t="shared" si="122"/>
        <v>0.1263</v>
      </c>
      <c r="Q415" s="187">
        <f t="shared" si="123"/>
        <v>-0.40630000000000005</v>
      </c>
      <c r="R415" s="187">
        <f t="shared" si="124"/>
        <v>1.9069</v>
      </c>
      <c r="S415" s="187">
        <f t="shared" si="125"/>
        <v>-0.14630000000000001</v>
      </c>
      <c r="T415" s="187">
        <f t="shared" si="126"/>
        <v>0.96120000000000005</v>
      </c>
      <c r="U415" s="187">
        <f t="shared" si="127"/>
        <v>-0.2465</v>
      </c>
    </row>
    <row r="416" spans="1:21" x14ac:dyDescent="0.35">
      <c r="A416" s="193">
        <v>43952</v>
      </c>
      <c r="B416">
        <v>0.54715899999999995</v>
      </c>
      <c r="C416">
        <v>1.77</v>
      </c>
      <c r="D416">
        <v>13.71</v>
      </c>
      <c r="E416">
        <v>8.08</v>
      </c>
      <c r="F416">
        <v>-39.85</v>
      </c>
      <c r="G416">
        <v>193.92</v>
      </c>
      <c r="H416">
        <v>-12.93</v>
      </c>
      <c r="I416">
        <v>89.53</v>
      </c>
      <c r="J416">
        <v>-24.96</v>
      </c>
      <c r="K416" s="108">
        <f>INDEX(Bonds!$A$1:$I$1387,MATCH(Sov!A416,Bonds!$A$1:$A$1387,0),4)</f>
        <v>-0.15</v>
      </c>
      <c r="L416" s="110">
        <f t="shared" si="111"/>
        <v>43952</v>
      </c>
      <c r="M416" s="187">
        <f t="shared" si="112"/>
        <v>0.69715899999999997</v>
      </c>
      <c r="N416" s="187">
        <f t="shared" si="120"/>
        <v>1.77E-2</v>
      </c>
      <c r="O416" s="187">
        <f t="shared" si="121"/>
        <v>0.1371</v>
      </c>
      <c r="P416" s="187">
        <f t="shared" si="122"/>
        <v>8.0799999999999997E-2</v>
      </c>
      <c r="Q416" s="187">
        <f t="shared" si="123"/>
        <v>-0.39850000000000002</v>
      </c>
      <c r="R416" s="187">
        <f t="shared" si="124"/>
        <v>1.9391999999999998</v>
      </c>
      <c r="S416" s="187">
        <f t="shared" si="125"/>
        <v>-0.1293</v>
      </c>
      <c r="T416" s="187">
        <f t="shared" si="126"/>
        <v>0.89529999999999998</v>
      </c>
      <c r="U416" s="187">
        <f t="shared" si="127"/>
        <v>-0.24960000000000002</v>
      </c>
    </row>
    <row r="417" spans="1:21" x14ac:dyDescent="0.35">
      <c r="A417" s="193">
        <v>43951</v>
      </c>
      <c r="B417">
        <v>0.55071999999999999</v>
      </c>
      <c r="C417">
        <v>1.77</v>
      </c>
      <c r="D417">
        <v>13.71</v>
      </c>
      <c r="E417">
        <v>8.08</v>
      </c>
      <c r="F417">
        <v>-39.85</v>
      </c>
      <c r="G417">
        <v>193.92</v>
      </c>
      <c r="H417">
        <v>-12.93</v>
      </c>
      <c r="I417">
        <v>89.53</v>
      </c>
      <c r="J417">
        <v>-25.1</v>
      </c>
      <c r="K417" s="108">
        <f>INDEX(Bonds!$A$1:$I$1387,MATCH(Sov!A417,Bonds!$A$1:$A$1387,0),4)</f>
        <v>-0.15</v>
      </c>
      <c r="L417" s="110">
        <f t="shared" si="111"/>
        <v>43951</v>
      </c>
      <c r="M417" s="187">
        <f t="shared" si="112"/>
        <v>0.70072000000000001</v>
      </c>
      <c r="N417" s="187">
        <f t="shared" si="120"/>
        <v>1.77E-2</v>
      </c>
      <c r="O417" s="187">
        <f t="shared" si="121"/>
        <v>0.1371</v>
      </c>
      <c r="P417" s="187">
        <f t="shared" si="122"/>
        <v>8.0799999999999997E-2</v>
      </c>
      <c r="Q417" s="187">
        <f t="shared" si="123"/>
        <v>-0.39850000000000002</v>
      </c>
      <c r="R417" s="187">
        <f t="shared" si="124"/>
        <v>1.9391999999999998</v>
      </c>
      <c r="S417" s="187">
        <f t="shared" si="125"/>
        <v>-0.1293</v>
      </c>
      <c r="T417" s="187">
        <f t="shared" si="126"/>
        <v>0.89529999999999998</v>
      </c>
      <c r="U417" s="187">
        <f t="shared" si="127"/>
        <v>-0.251</v>
      </c>
    </row>
    <row r="418" spans="1:21" x14ac:dyDescent="0.35">
      <c r="A418" s="193">
        <v>43950</v>
      </c>
      <c r="B418">
        <v>0.49710599999999999</v>
      </c>
      <c r="C418">
        <v>4.3899999999999997</v>
      </c>
      <c r="D418">
        <v>15.51</v>
      </c>
      <c r="E418">
        <v>8.27</v>
      </c>
      <c r="F418">
        <v>-38.99</v>
      </c>
      <c r="G418">
        <v>187.94</v>
      </c>
      <c r="H418">
        <v>-15.02</v>
      </c>
      <c r="I418">
        <v>90.79</v>
      </c>
      <c r="J418">
        <v>-23.65</v>
      </c>
      <c r="K418" s="108">
        <f>INDEX(Bonds!$A$1:$I$1387,MATCH(Sov!A418,Bonds!$A$1:$A$1387,0),4)</f>
        <v>-0.09</v>
      </c>
      <c r="L418" s="110">
        <f t="shared" si="111"/>
        <v>43950</v>
      </c>
      <c r="M418" s="187">
        <f t="shared" si="112"/>
        <v>0.58710600000000002</v>
      </c>
      <c r="N418" s="187">
        <f t="shared" si="120"/>
        <v>4.3899999999999995E-2</v>
      </c>
      <c r="O418" s="187">
        <f t="shared" si="121"/>
        <v>0.15509999999999999</v>
      </c>
      <c r="P418" s="187">
        <f t="shared" si="122"/>
        <v>8.2699999999999996E-2</v>
      </c>
      <c r="Q418" s="187">
        <f t="shared" si="123"/>
        <v>-0.38990000000000002</v>
      </c>
      <c r="R418" s="187">
        <f t="shared" si="124"/>
        <v>1.8794</v>
      </c>
      <c r="S418" s="187">
        <f t="shared" si="125"/>
        <v>-0.1502</v>
      </c>
      <c r="T418" s="187">
        <f t="shared" si="126"/>
        <v>0.90790000000000004</v>
      </c>
      <c r="U418" s="187">
        <f t="shared" si="127"/>
        <v>-0.23649999999999999</v>
      </c>
    </row>
    <row r="419" spans="1:21" x14ac:dyDescent="0.35">
      <c r="A419" s="193">
        <v>43949</v>
      </c>
      <c r="B419">
        <v>0.47736699999999999</v>
      </c>
      <c r="C419">
        <v>5.45</v>
      </c>
      <c r="D419">
        <v>17.739999999999998</v>
      </c>
      <c r="E419">
        <v>10.5</v>
      </c>
      <c r="F419">
        <v>-37.229999999999997</v>
      </c>
      <c r="G419">
        <v>182.64</v>
      </c>
      <c r="H419">
        <v>-12.71</v>
      </c>
      <c r="I419">
        <v>94.09</v>
      </c>
      <c r="J419">
        <v>-22.98</v>
      </c>
      <c r="K419" s="108">
        <f>INDEX(Bonds!$A$1:$I$1387,MATCH(Sov!A419,Bonds!$A$1:$A$1387,0),4)</f>
        <v>-7.0000000000000007E-2</v>
      </c>
      <c r="L419" s="110">
        <f t="shared" si="111"/>
        <v>43949</v>
      </c>
      <c r="M419" s="187">
        <f t="shared" si="112"/>
        <v>0.54736699999999994</v>
      </c>
      <c r="N419" s="187">
        <f t="shared" si="120"/>
        <v>5.45E-2</v>
      </c>
      <c r="O419" s="187">
        <f t="shared" si="121"/>
        <v>0.17739999999999997</v>
      </c>
      <c r="P419" s="187">
        <f t="shared" si="122"/>
        <v>0.105</v>
      </c>
      <c r="Q419" s="187">
        <f t="shared" si="123"/>
        <v>-0.37229999999999996</v>
      </c>
      <c r="R419" s="187">
        <f t="shared" si="124"/>
        <v>1.8263999999999998</v>
      </c>
      <c r="S419" s="187">
        <f t="shared" si="125"/>
        <v>-0.12710000000000002</v>
      </c>
      <c r="T419" s="187">
        <f t="shared" si="126"/>
        <v>0.94090000000000007</v>
      </c>
      <c r="U419" s="187">
        <f t="shared" si="127"/>
        <v>-0.2298</v>
      </c>
    </row>
    <row r="420" spans="1:21" x14ac:dyDescent="0.35">
      <c r="A420" s="193">
        <v>43948</v>
      </c>
      <c r="B420">
        <v>0.390546</v>
      </c>
      <c r="C420">
        <v>4.3600000000000003</v>
      </c>
      <c r="D420">
        <v>16.88</v>
      </c>
      <c r="E420">
        <v>9.83</v>
      </c>
      <c r="F420">
        <v>-38.26</v>
      </c>
      <c r="G420">
        <v>183.18</v>
      </c>
      <c r="H420">
        <v>-12.38</v>
      </c>
      <c r="I420">
        <v>96.42</v>
      </c>
      <c r="J420">
        <v>-23.17</v>
      </c>
      <c r="K420" s="108">
        <f>INDEX(Bonds!$A$1:$I$1387,MATCH(Sov!A420,Bonds!$A$1:$A$1387,0),4)</f>
        <v>-0.05</v>
      </c>
      <c r="L420" s="110">
        <f t="shared" ref="L420:L483" si="128">A420</f>
        <v>43948</v>
      </c>
      <c r="M420" s="187">
        <f t="shared" ref="M420:M483" si="129">B420-$K420</f>
        <v>0.44054599999999999</v>
      </c>
      <c r="N420" s="187">
        <f t="shared" si="120"/>
        <v>4.36E-2</v>
      </c>
      <c r="O420" s="187">
        <f t="shared" si="121"/>
        <v>0.16879999999999998</v>
      </c>
      <c r="P420" s="187">
        <f t="shared" si="122"/>
        <v>9.8299999999999998E-2</v>
      </c>
      <c r="Q420" s="187">
        <f t="shared" si="123"/>
        <v>-0.3826</v>
      </c>
      <c r="R420" s="187">
        <f t="shared" si="124"/>
        <v>1.8318000000000001</v>
      </c>
      <c r="S420" s="187">
        <f t="shared" si="125"/>
        <v>-0.12380000000000001</v>
      </c>
      <c r="T420" s="187">
        <f t="shared" si="126"/>
        <v>0.96420000000000006</v>
      </c>
      <c r="U420" s="187">
        <f t="shared" si="127"/>
        <v>-0.23170000000000002</v>
      </c>
    </row>
    <row r="421" spans="1:21" x14ac:dyDescent="0.35">
      <c r="A421" s="193">
        <v>43945</v>
      </c>
      <c r="B421">
        <v>0.48266999999999999</v>
      </c>
      <c r="C421">
        <v>7.41</v>
      </c>
      <c r="D421">
        <v>18.399999999999999</v>
      </c>
      <c r="E421">
        <v>11.41</v>
      </c>
      <c r="F421">
        <v>-38.17</v>
      </c>
      <c r="G421">
        <v>193.99</v>
      </c>
      <c r="H421">
        <v>-10.34</v>
      </c>
      <c r="I421">
        <v>102.62</v>
      </c>
      <c r="J421">
        <v>-22.97</v>
      </c>
      <c r="K421" s="108">
        <f>INDEX(Bonds!$A$1:$I$1387,MATCH(Sov!A421,Bonds!$A$1:$A$1387,0),4)</f>
        <v>-7.2599999999999998E-2</v>
      </c>
      <c r="L421" s="110">
        <f t="shared" si="128"/>
        <v>43945</v>
      </c>
      <c r="M421" s="187">
        <f t="shared" si="129"/>
        <v>0.55526999999999993</v>
      </c>
      <c r="N421" s="187">
        <f t="shared" si="120"/>
        <v>7.4099999999999999E-2</v>
      </c>
      <c r="O421" s="187">
        <f t="shared" si="121"/>
        <v>0.184</v>
      </c>
      <c r="P421" s="187">
        <f t="shared" si="122"/>
        <v>0.11410000000000001</v>
      </c>
      <c r="Q421" s="187">
        <f t="shared" si="123"/>
        <v>-0.38170000000000004</v>
      </c>
      <c r="R421" s="187">
        <f t="shared" si="124"/>
        <v>1.9399000000000002</v>
      </c>
      <c r="S421" s="187">
        <f t="shared" si="125"/>
        <v>-0.10339999999999999</v>
      </c>
      <c r="T421" s="187">
        <f t="shared" si="126"/>
        <v>1.0262</v>
      </c>
      <c r="U421" s="187">
        <f t="shared" si="127"/>
        <v>-0.22969999999999999</v>
      </c>
    </row>
    <row r="422" spans="1:21" x14ac:dyDescent="0.35">
      <c r="A422" s="193">
        <v>43944</v>
      </c>
      <c r="B422">
        <v>0.51985899999999996</v>
      </c>
      <c r="C422">
        <v>10.71</v>
      </c>
      <c r="D422">
        <v>22.77</v>
      </c>
      <c r="E422">
        <v>13.64</v>
      </c>
      <c r="F422">
        <v>-38.76</v>
      </c>
      <c r="G422">
        <v>202.96</v>
      </c>
      <c r="H422">
        <v>-9.5399999999999991</v>
      </c>
      <c r="I422">
        <v>110.05</v>
      </c>
      <c r="J422">
        <v>-23.24</v>
      </c>
      <c r="K422" s="108">
        <f>INDEX(Bonds!$A$1:$I$1387,MATCH(Sov!A422,Bonds!$A$1:$A$1387,0),4)</f>
        <v>-0.02</v>
      </c>
      <c r="L422" s="110">
        <f t="shared" si="128"/>
        <v>43944</v>
      </c>
      <c r="M422" s="187">
        <f t="shared" si="129"/>
        <v>0.53985899999999998</v>
      </c>
      <c r="N422" s="187">
        <f t="shared" si="120"/>
        <v>0.10710000000000001</v>
      </c>
      <c r="O422" s="187">
        <f t="shared" si="121"/>
        <v>0.22769999999999999</v>
      </c>
      <c r="P422" s="187">
        <f t="shared" si="122"/>
        <v>0.13639999999999999</v>
      </c>
      <c r="Q422" s="187">
        <f t="shared" si="123"/>
        <v>-0.3876</v>
      </c>
      <c r="R422" s="187">
        <f t="shared" si="124"/>
        <v>2.0296000000000003</v>
      </c>
      <c r="S422" s="187">
        <f t="shared" si="125"/>
        <v>-9.5399999999999985E-2</v>
      </c>
      <c r="T422" s="187">
        <f t="shared" si="126"/>
        <v>1.1005</v>
      </c>
      <c r="U422" s="187">
        <f t="shared" si="127"/>
        <v>-0.2324</v>
      </c>
    </row>
    <row r="423" spans="1:21" x14ac:dyDescent="0.35">
      <c r="A423" s="193">
        <v>43943</v>
      </c>
      <c r="B423">
        <v>0.55713999999999997</v>
      </c>
      <c r="C423">
        <v>10.94</v>
      </c>
      <c r="D423">
        <v>24.06</v>
      </c>
      <c r="E423">
        <v>15.41</v>
      </c>
      <c r="F423">
        <v>-39.24</v>
      </c>
      <c r="G423">
        <v>208.67</v>
      </c>
      <c r="H423">
        <v>-10.14</v>
      </c>
      <c r="I423">
        <v>114.86</v>
      </c>
      <c r="J423">
        <v>-20.78</v>
      </c>
      <c r="K423" s="108">
        <f>INDEX(Bonds!$A$1:$I$1387,MATCH(Sov!A423,Bonds!$A$1:$A$1387,0),4)</f>
        <v>2E-3</v>
      </c>
      <c r="L423" s="110">
        <f t="shared" si="128"/>
        <v>43943</v>
      </c>
      <c r="M423" s="187">
        <f t="shared" si="129"/>
        <v>0.55513999999999997</v>
      </c>
      <c r="N423" s="187">
        <f t="shared" si="120"/>
        <v>0.1094</v>
      </c>
      <c r="O423" s="187">
        <f t="shared" si="121"/>
        <v>0.24059999999999998</v>
      </c>
      <c r="P423" s="187">
        <f t="shared" si="122"/>
        <v>0.15410000000000001</v>
      </c>
      <c r="Q423" s="187">
        <f t="shared" si="123"/>
        <v>-0.39240000000000003</v>
      </c>
      <c r="R423" s="187">
        <f t="shared" si="124"/>
        <v>2.0867</v>
      </c>
      <c r="S423" s="187">
        <f t="shared" si="125"/>
        <v>-0.1014</v>
      </c>
      <c r="T423" s="187">
        <f t="shared" si="126"/>
        <v>1.1486000000000001</v>
      </c>
      <c r="U423" s="187">
        <f t="shared" si="127"/>
        <v>-0.20780000000000001</v>
      </c>
    </row>
    <row r="424" spans="1:21" x14ac:dyDescent="0.35">
      <c r="A424" s="193">
        <v>43942</v>
      </c>
      <c r="B424">
        <v>0.59515300000000004</v>
      </c>
      <c r="C424">
        <v>9.68</v>
      </c>
      <c r="D424">
        <v>25.64</v>
      </c>
      <c r="E424">
        <v>17.149999999999999</v>
      </c>
      <c r="F424">
        <v>-40.369999999999997</v>
      </c>
      <c r="G424">
        <v>228.76</v>
      </c>
      <c r="H424">
        <v>-10.199999999999999</v>
      </c>
      <c r="I424">
        <v>107.76</v>
      </c>
      <c r="J424">
        <v>-22.72</v>
      </c>
      <c r="K424" s="108">
        <f>INDEX(Bonds!$A$1:$I$1387,MATCH(Sov!A424,Bonds!$A$1:$A$1387,0),4)</f>
        <v>-0.05</v>
      </c>
      <c r="L424" s="110">
        <f t="shared" si="128"/>
        <v>43942</v>
      </c>
      <c r="M424" s="187">
        <f t="shared" si="129"/>
        <v>0.64515300000000009</v>
      </c>
      <c r="N424" s="187">
        <f t="shared" si="120"/>
        <v>9.6799999999999997E-2</v>
      </c>
      <c r="O424" s="187">
        <f t="shared" si="121"/>
        <v>0.25640000000000002</v>
      </c>
      <c r="P424" s="187">
        <f t="shared" si="122"/>
        <v>0.17149999999999999</v>
      </c>
      <c r="Q424" s="187">
        <f t="shared" si="123"/>
        <v>-0.40369999999999995</v>
      </c>
      <c r="R424" s="187">
        <f t="shared" si="124"/>
        <v>2.2875999999999999</v>
      </c>
      <c r="S424" s="187">
        <f t="shared" si="125"/>
        <v>-0.10199999999999999</v>
      </c>
      <c r="T424" s="187">
        <f t="shared" si="126"/>
        <v>1.0776000000000001</v>
      </c>
      <c r="U424" s="187">
        <f t="shared" si="127"/>
        <v>-0.22719999999999999</v>
      </c>
    </row>
    <row r="425" spans="1:21" x14ac:dyDescent="0.35">
      <c r="A425" s="193">
        <v>43941</v>
      </c>
      <c r="B425">
        <v>0.66269699999999998</v>
      </c>
      <c r="C425">
        <v>12.7</v>
      </c>
      <c r="D425">
        <v>22.98</v>
      </c>
      <c r="E425">
        <v>14.62</v>
      </c>
      <c r="F425">
        <v>-37.380000000000003</v>
      </c>
      <c r="G425">
        <v>201.48</v>
      </c>
      <c r="H425">
        <v>-9.67</v>
      </c>
      <c r="I425">
        <v>94.79</v>
      </c>
      <c r="J425">
        <v>-22.42</v>
      </c>
      <c r="K425" s="108">
        <f>INDEX(Bonds!$A$1:$I$1387,MATCH(Sov!A425,Bonds!$A$1:$A$1387,0),4)</f>
        <v>-5.5899999999999998E-2</v>
      </c>
      <c r="L425" s="110">
        <f t="shared" si="128"/>
        <v>43941</v>
      </c>
      <c r="M425" s="187">
        <f t="shared" si="129"/>
        <v>0.71859699999999993</v>
      </c>
      <c r="N425" s="187">
        <f t="shared" si="120"/>
        <v>0.127</v>
      </c>
      <c r="O425" s="187">
        <f t="shared" si="121"/>
        <v>0.2298</v>
      </c>
      <c r="P425" s="187">
        <f t="shared" si="122"/>
        <v>0.1462</v>
      </c>
      <c r="Q425" s="187">
        <f t="shared" si="123"/>
        <v>-0.37380000000000002</v>
      </c>
      <c r="R425" s="187">
        <f t="shared" si="124"/>
        <v>2.0147999999999997</v>
      </c>
      <c r="S425" s="187">
        <f t="shared" si="125"/>
        <v>-9.6699999999999994E-2</v>
      </c>
      <c r="T425" s="187">
        <f t="shared" si="126"/>
        <v>0.94790000000000008</v>
      </c>
      <c r="U425" s="187">
        <f t="shared" si="127"/>
        <v>-0.22420000000000001</v>
      </c>
    </row>
    <row r="426" spans="1:21" x14ac:dyDescent="0.35">
      <c r="A426" s="193">
        <v>43938</v>
      </c>
      <c r="B426">
        <v>0.71532399999999996</v>
      </c>
      <c r="C426">
        <v>9.24</v>
      </c>
      <c r="D426">
        <v>22.71</v>
      </c>
      <c r="E426">
        <v>14.2</v>
      </c>
      <c r="F426">
        <v>-37.03</v>
      </c>
      <c r="G426">
        <v>189.8</v>
      </c>
      <c r="H426">
        <v>-9.6300000000000008</v>
      </c>
      <c r="I426">
        <v>90.17</v>
      </c>
      <c r="J426">
        <v>-25.73</v>
      </c>
      <c r="K426" s="108">
        <f>INDEX(Bonds!$A$1:$I$1387,MATCH(Sov!A426,Bonds!$A$1:$A$1387,0),4)</f>
        <v>-0.08</v>
      </c>
      <c r="L426" s="110">
        <f t="shared" si="128"/>
        <v>43938</v>
      </c>
      <c r="M426" s="187">
        <f t="shared" si="129"/>
        <v>0.79532399999999992</v>
      </c>
      <c r="N426" s="187">
        <f t="shared" si="120"/>
        <v>9.2399999999999996E-2</v>
      </c>
      <c r="O426" s="187">
        <f t="shared" si="121"/>
        <v>0.2271</v>
      </c>
      <c r="P426" s="187">
        <f t="shared" si="122"/>
        <v>0.14199999999999999</v>
      </c>
      <c r="Q426" s="187">
        <f t="shared" si="123"/>
        <v>-0.37030000000000002</v>
      </c>
      <c r="R426" s="187">
        <f t="shared" si="124"/>
        <v>1.8980000000000001</v>
      </c>
      <c r="S426" s="187">
        <f t="shared" si="125"/>
        <v>-9.6300000000000011E-2</v>
      </c>
      <c r="T426" s="187">
        <f t="shared" si="126"/>
        <v>0.90170000000000006</v>
      </c>
      <c r="U426" s="187">
        <f t="shared" si="127"/>
        <v>-0.25730000000000003</v>
      </c>
    </row>
    <row r="427" spans="1:21" x14ac:dyDescent="0.35">
      <c r="A427" s="193">
        <v>43937</v>
      </c>
      <c r="B427">
        <v>0.61677400000000004</v>
      </c>
      <c r="C427">
        <v>12.2</v>
      </c>
      <c r="D427">
        <v>20.3</v>
      </c>
      <c r="E427">
        <v>15.82</v>
      </c>
      <c r="F427">
        <v>-36.340000000000003</v>
      </c>
      <c r="G427">
        <v>195.39</v>
      </c>
      <c r="H427">
        <v>-8.7200000000000006</v>
      </c>
      <c r="I427">
        <v>93.53</v>
      </c>
      <c r="J427">
        <v>-23.85</v>
      </c>
      <c r="K427" s="108">
        <f>INDEX(Bonds!$A$1:$I$1387,MATCH(Sov!A427,Bonds!$A$1:$A$1387,0),4)</f>
        <v>-0.09</v>
      </c>
      <c r="L427" s="110">
        <f t="shared" si="128"/>
        <v>43937</v>
      </c>
      <c r="M427" s="187">
        <f t="shared" si="129"/>
        <v>0.70677400000000001</v>
      </c>
      <c r="N427" s="187">
        <f t="shared" si="120"/>
        <v>0.122</v>
      </c>
      <c r="O427" s="187">
        <f t="shared" si="121"/>
        <v>0.20300000000000001</v>
      </c>
      <c r="P427" s="187">
        <f t="shared" si="122"/>
        <v>0.15820000000000001</v>
      </c>
      <c r="Q427" s="187">
        <f t="shared" si="123"/>
        <v>-0.36340000000000006</v>
      </c>
      <c r="R427" s="187">
        <f t="shared" si="124"/>
        <v>1.9539</v>
      </c>
      <c r="S427" s="187">
        <f t="shared" si="125"/>
        <v>-8.72E-2</v>
      </c>
      <c r="T427" s="187">
        <f t="shared" si="126"/>
        <v>0.93530000000000002</v>
      </c>
      <c r="U427" s="187">
        <f t="shared" si="127"/>
        <v>-0.23850000000000002</v>
      </c>
    </row>
    <row r="428" spans="1:21" x14ac:dyDescent="0.35">
      <c r="A428" s="193">
        <v>43936</v>
      </c>
      <c r="B428">
        <v>0.59993700000000005</v>
      </c>
      <c r="C428">
        <v>11.57</v>
      </c>
      <c r="D428">
        <v>23.31</v>
      </c>
      <c r="E428">
        <v>16.11</v>
      </c>
      <c r="F428">
        <v>-37.54</v>
      </c>
      <c r="G428">
        <v>199.67</v>
      </c>
      <c r="H428">
        <v>-8.16</v>
      </c>
      <c r="I428">
        <v>94.82</v>
      </c>
      <c r="J428">
        <v>-26.35</v>
      </c>
      <c r="K428" s="108">
        <f>INDEX(Bonds!$A$1:$I$1387,MATCH(Sov!A428,Bonds!$A$1:$A$1387,0),4)</f>
        <v>-0.06</v>
      </c>
      <c r="L428" s="110">
        <f t="shared" si="128"/>
        <v>43936</v>
      </c>
      <c r="M428" s="187">
        <f t="shared" si="129"/>
        <v>0.659937</v>
      </c>
      <c r="N428" s="187">
        <f t="shared" si="120"/>
        <v>0.1157</v>
      </c>
      <c r="O428" s="187">
        <f t="shared" si="121"/>
        <v>0.23309999999999997</v>
      </c>
      <c r="P428" s="187">
        <f t="shared" si="122"/>
        <v>0.16109999999999999</v>
      </c>
      <c r="Q428" s="187">
        <f t="shared" si="123"/>
        <v>-0.37540000000000001</v>
      </c>
      <c r="R428" s="187">
        <f t="shared" si="124"/>
        <v>1.9966999999999999</v>
      </c>
      <c r="S428" s="187">
        <f t="shared" si="125"/>
        <v>-8.1600000000000006E-2</v>
      </c>
      <c r="T428" s="187">
        <f t="shared" si="126"/>
        <v>0.94819999999999993</v>
      </c>
      <c r="U428" s="187">
        <f t="shared" si="127"/>
        <v>-0.26350000000000001</v>
      </c>
    </row>
    <row r="429" spans="1:21" x14ac:dyDescent="0.35">
      <c r="A429" s="193">
        <v>43935</v>
      </c>
      <c r="B429">
        <v>0.52123200000000003</v>
      </c>
      <c r="C429">
        <v>12.74</v>
      </c>
      <c r="D429">
        <v>21.85</v>
      </c>
      <c r="E429">
        <v>16.04</v>
      </c>
      <c r="F429">
        <v>-34.409999999999997</v>
      </c>
      <c r="G429">
        <v>184.67</v>
      </c>
      <c r="H429">
        <v>-6.34</v>
      </c>
      <c r="I429">
        <v>88.64</v>
      </c>
      <c r="J429">
        <v>-26.49</v>
      </c>
      <c r="K429" s="108">
        <f>INDEX(Bonds!$A$1:$I$1387,MATCH(Sov!A429,Bonds!$A$1:$A$1387,0),4)</f>
        <v>-2.69E-2</v>
      </c>
      <c r="L429" s="110">
        <f t="shared" si="128"/>
        <v>43935</v>
      </c>
      <c r="M429" s="187">
        <f t="shared" si="129"/>
        <v>0.54813200000000006</v>
      </c>
      <c r="N429" s="187">
        <f t="shared" si="120"/>
        <v>0.12740000000000001</v>
      </c>
      <c r="O429" s="187">
        <f t="shared" si="121"/>
        <v>0.21850000000000003</v>
      </c>
      <c r="P429" s="187">
        <f t="shared" si="122"/>
        <v>0.16039999999999999</v>
      </c>
      <c r="Q429" s="187">
        <f t="shared" si="123"/>
        <v>-0.34409999999999996</v>
      </c>
      <c r="R429" s="187">
        <f t="shared" si="124"/>
        <v>1.8466999999999998</v>
      </c>
      <c r="S429" s="187">
        <f t="shared" si="125"/>
        <v>-6.3399999999999998E-2</v>
      </c>
      <c r="T429" s="187">
        <f t="shared" si="126"/>
        <v>0.88639999999999997</v>
      </c>
      <c r="U429" s="187">
        <f t="shared" si="127"/>
        <v>-0.26489999999999997</v>
      </c>
    </row>
    <row r="430" spans="1:21" x14ac:dyDescent="0.35">
      <c r="A430" s="193">
        <v>43930</v>
      </c>
      <c r="B430">
        <v>0.53209799999999996</v>
      </c>
      <c r="C430">
        <v>13.94</v>
      </c>
      <c r="D430">
        <v>20.04</v>
      </c>
      <c r="E430">
        <v>13.84</v>
      </c>
      <c r="F430">
        <v>-33.51</v>
      </c>
      <c r="G430">
        <v>161.22999999999999</v>
      </c>
      <c r="H430">
        <v>-6.95</v>
      </c>
      <c r="I430">
        <v>80.7</v>
      </c>
      <c r="J430">
        <v>-26.4</v>
      </c>
      <c r="K430" s="108">
        <f>INDEX(Bonds!$A$1:$I$1387,MATCH(Sov!A430,Bonds!$A$1:$A$1387,0),4)</f>
        <v>1.0999999999999999E-2</v>
      </c>
      <c r="L430" s="110">
        <f t="shared" si="128"/>
        <v>43930</v>
      </c>
      <c r="M430" s="187">
        <f t="shared" si="129"/>
        <v>0.52109799999999995</v>
      </c>
      <c r="N430" s="187">
        <f t="shared" si="120"/>
        <v>0.1394</v>
      </c>
      <c r="O430" s="187">
        <f t="shared" si="121"/>
        <v>0.20039999999999999</v>
      </c>
      <c r="P430" s="187">
        <f t="shared" si="122"/>
        <v>0.1384</v>
      </c>
      <c r="Q430" s="187">
        <f t="shared" si="123"/>
        <v>-0.33509999999999995</v>
      </c>
      <c r="R430" s="187">
        <f t="shared" si="124"/>
        <v>1.6122999999999998</v>
      </c>
      <c r="S430" s="187">
        <f t="shared" si="125"/>
        <v>-6.9500000000000006E-2</v>
      </c>
      <c r="T430" s="187">
        <f t="shared" si="126"/>
        <v>0.80700000000000005</v>
      </c>
      <c r="U430" s="187">
        <f t="shared" si="127"/>
        <v>-0.26400000000000001</v>
      </c>
    </row>
    <row r="431" spans="1:21" x14ac:dyDescent="0.35">
      <c r="A431" s="193">
        <v>43929</v>
      </c>
      <c r="B431">
        <v>0.53825400000000001</v>
      </c>
      <c r="C431">
        <v>15.1</v>
      </c>
      <c r="D431">
        <v>22.79</v>
      </c>
      <c r="E431">
        <v>16.010000000000002</v>
      </c>
      <c r="F431">
        <v>-32.97</v>
      </c>
      <c r="G431">
        <v>163.46</v>
      </c>
      <c r="H431">
        <v>-8.67</v>
      </c>
      <c r="I431">
        <v>80.53</v>
      </c>
      <c r="J431">
        <v>-26.01</v>
      </c>
      <c r="K431" s="108">
        <f>INDEX(Bonds!$A$1:$I$1387,MATCH(Sov!A431,Bonds!$A$1:$A$1387,0),4)</f>
        <v>3.6999999999999998E-2</v>
      </c>
      <c r="L431" s="110">
        <f t="shared" si="128"/>
        <v>43929</v>
      </c>
      <c r="M431" s="187">
        <f t="shared" si="129"/>
        <v>0.50125399999999998</v>
      </c>
      <c r="N431" s="187">
        <f t="shared" si="120"/>
        <v>0.151</v>
      </c>
      <c r="O431" s="187">
        <f t="shared" si="121"/>
        <v>0.22789999999999999</v>
      </c>
      <c r="P431" s="187">
        <f t="shared" si="122"/>
        <v>0.16010000000000002</v>
      </c>
      <c r="Q431" s="187">
        <f t="shared" si="123"/>
        <v>-0.32969999999999999</v>
      </c>
      <c r="R431" s="187">
        <f t="shared" si="124"/>
        <v>1.6346000000000001</v>
      </c>
      <c r="S431" s="187">
        <f t="shared" si="125"/>
        <v>-8.6699999999999999E-2</v>
      </c>
      <c r="T431" s="187">
        <f t="shared" si="126"/>
        <v>0.80530000000000002</v>
      </c>
      <c r="U431" s="187">
        <f t="shared" si="127"/>
        <v>-0.2601</v>
      </c>
    </row>
    <row r="432" spans="1:21" x14ac:dyDescent="0.35">
      <c r="A432" s="193">
        <v>43928</v>
      </c>
      <c r="B432">
        <v>0.54896800000000001</v>
      </c>
      <c r="C432">
        <v>12.03</v>
      </c>
      <c r="D432">
        <v>19.93</v>
      </c>
      <c r="E432">
        <v>14.45</v>
      </c>
      <c r="F432">
        <v>-35.96</v>
      </c>
      <c r="G432">
        <v>157.33000000000001</v>
      </c>
      <c r="H432">
        <v>-10.73</v>
      </c>
      <c r="I432">
        <v>76.3</v>
      </c>
      <c r="J432">
        <v>-24.41</v>
      </c>
      <c r="K432" s="108">
        <f>INDEX(Bonds!$A$1:$I$1387,MATCH(Sov!A432,Bonds!$A$1:$A$1387,0),4)</f>
        <v>4.5999999999999999E-2</v>
      </c>
      <c r="L432" s="110">
        <f t="shared" si="128"/>
        <v>43928</v>
      </c>
      <c r="M432" s="187">
        <f t="shared" si="129"/>
        <v>0.50296799999999997</v>
      </c>
      <c r="N432" s="187">
        <f t="shared" si="120"/>
        <v>0.12029999999999999</v>
      </c>
      <c r="O432" s="187">
        <f t="shared" si="121"/>
        <v>0.1993</v>
      </c>
      <c r="P432" s="187">
        <f t="shared" si="122"/>
        <v>0.14449999999999999</v>
      </c>
      <c r="Q432" s="187">
        <f t="shared" si="123"/>
        <v>-0.35960000000000003</v>
      </c>
      <c r="R432" s="187">
        <f t="shared" si="124"/>
        <v>1.5733000000000001</v>
      </c>
      <c r="S432" s="187">
        <f t="shared" si="125"/>
        <v>-0.10730000000000001</v>
      </c>
      <c r="T432" s="187">
        <f t="shared" si="126"/>
        <v>0.76300000000000001</v>
      </c>
      <c r="U432" s="187">
        <f t="shared" si="127"/>
        <v>-0.24410000000000001</v>
      </c>
    </row>
    <row r="433" spans="1:21" x14ac:dyDescent="0.35">
      <c r="A433" s="193">
        <v>43927</v>
      </c>
      <c r="B433">
        <v>0.48725099999999999</v>
      </c>
      <c r="C433">
        <v>11.94</v>
      </c>
      <c r="D433">
        <v>18.95</v>
      </c>
      <c r="E433">
        <v>11.34</v>
      </c>
      <c r="F433">
        <v>-38.03</v>
      </c>
      <c r="G433">
        <v>152.77000000000001</v>
      </c>
      <c r="H433">
        <v>-11.55</v>
      </c>
      <c r="I433">
        <v>75.010000000000005</v>
      </c>
      <c r="J433">
        <v>-25.84</v>
      </c>
      <c r="K433" s="108">
        <f>INDEX(Bonds!$A$1:$I$1387,MATCH(Sov!A433,Bonds!$A$1:$A$1387,0),4)</f>
        <v>-2.81E-2</v>
      </c>
      <c r="L433" s="110">
        <f t="shared" si="128"/>
        <v>43927</v>
      </c>
      <c r="M433" s="187">
        <f t="shared" si="129"/>
        <v>0.515351</v>
      </c>
      <c r="N433" s="187">
        <f t="shared" si="120"/>
        <v>0.11939999999999999</v>
      </c>
      <c r="O433" s="187">
        <f t="shared" si="121"/>
        <v>0.1895</v>
      </c>
      <c r="P433" s="187">
        <f t="shared" si="122"/>
        <v>0.1134</v>
      </c>
      <c r="Q433" s="187">
        <f t="shared" si="123"/>
        <v>-0.38030000000000003</v>
      </c>
      <c r="R433" s="187">
        <f t="shared" si="124"/>
        <v>1.5277000000000001</v>
      </c>
      <c r="S433" s="187">
        <f t="shared" si="125"/>
        <v>-0.11550000000000001</v>
      </c>
      <c r="T433" s="187">
        <f t="shared" si="126"/>
        <v>0.7501000000000001</v>
      </c>
      <c r="U433" s="187">
        <f t="shared" si="127"/>
        <v>-0.25840000000000002</v>
      </c>
    </row>
    <row r="434" spans="1:21" x14ac:dyDescent="0.35">
      <c r="A434" s="193">
        <v>43924</v>
      </c>
      <c r="B434">
        <v>0.53856999999999999</v>
      </c>
      <c r="C434">
        <v>13.46</v>
      </c>
      <c r="D434">
        <v>22.61</v>
      </c>
      <c r="E434">
        <v>14.17</v>
      </c>
      <c r="F434">
        <v>-37.57</v>
      </c>
      <c r="G434">
        <v>161.13</v>
      </c>
      <c r="H434">
        <v>-12.18</v>
      </c>
      <c r="I434">
        <v>79.540000000000006</v>
      </c>
      <c r="J434">
        <v>-25.15</v>
      </c>
      <c r="K434" s="108">
        <f>INDEX(Bonds!$A$1:$I$1387,MATCH(Sov!A434,Bonds!$A$1:$A$1387,0),4)</f>
        <v>-0.03</v>
      </c>
      <c r="L434" s="110">
        <f t="shared" si="128"/>
        <v>43924</v>
      </c>
      <c r="M434" s="187">
        <f t="shared" si="129"/>
        <v>0.56857000000000002</v>
      </c>
      <c r="N434" s="187">
        <f t="shared" si="120"/>
        <v>0.1346</v>
      </c>
      <c r="O434" s="187">
        <f t="shared" si="121"/>
        <v>0.2261</v>
      </c>
      <c r="P434" s="187">
        <f t="shared" si="122"/>
        <v>0.14169999999999999</v>
      </c>
      <c r="Q434" s="187">
        <f t="shared" si="123"/>
        <v>-0.37569999999999998</v>
      </c>
      <c r="R434" s="187">
        <f t="shared" si="124"/>
        <v>1.6113</v>
      </c>
      <c r="S434" s="187">
        <f t="shared" si="125"/>
        <v>-0.12179999999999999</v>
      </c>
      <c r="T434" s="187">
        <f t="shared" si="126"/>
        <v>0.79540000000000011</v>
      </c>
      <c r="U434" s="187">
        <f t="shared" si="127"/>
        <v>-0.2515</v>
      </c>
    </row>
    <row r="435" spans="1:21" x14ac:dyDescent="0.35">
      <c r="A435" s="193">
        <v>43923</v>
      </c>
      <c r="B435">
        <v>0.496666</v>
      </c>
      <c r="C435">
        <v>13.71</v>
      </c>
      <c r="D435">
        <v>18.39</v>
      </c>
      <c r="E435">
        <v>11.94</v>
      </c>
      <c r="F435">
        <v>-37.200000000000003</v>
      </c>
      <c r="G435">
        <v>153.72999999999999</v>
      </c>
      <c r="H435">
        <v>-11.97</v>
      </c>
      <c r="I435">
        <v>77.349999999999994</v>
      </c>
      <c r="J435">
        <v>-24.45</v>
      </c>
      <c r="K435" s="108">
        <f>INDEX(Bonds!$A$1:$I$1387,MATCH(Sov!A435,Bonds!$A$1:$A$1387,0),4)</f>
        <v>-0.03</v>
      </c>
      <c r="L435" s="110">
        <f t="shared" si="128"/>
        <v>43923</v>
      </c>
      <c r="M435" s="187">
        <f t="shared" si="129"/>
        <v>0.52666599999999997</v>
      </c>
      <c r="N435" s="187">
        <f t="shared" si="120"/>
        <v>0.1371</v>
      </c>
      <c r="O435" s="187">
        <f t="shared" si="121"/>
        <v>0.18390000000000001</v>
      </c>
      <c r="P435" s="187">
        <f t="shared" si="122"/>
        <v>0.11939999999999999</v>
      </c>
      <c r="Q435" s="187">
        <f t="shared" si="123"/>
        <v>-0.37200000000000005</v>
      </c>
      <c r="R435" s="187">
        <f t="shared" si="124"/>
        <v>1.5372999999999999</v>
      </c>
      <c r="S435" s="187">
        <f t="shared" si="125"/>
        <v>-0.1197</v>
      </c>
      <c r="T435" s="187">
        <f t="shared" si="126"/>
        <v>0.77349999999999997</v>
      </c>
      <c r="U435" s="187">
        <f t="shared" si="127"/>
        <v>-0.2445</v>
      </c>
    </row>
    <row r="436" spans="1:21" x14ac:dyDescent="0.35">
      <c r="A436" s="193">
        <v>43922</v>
      </c>
      <c r="B436">
        <v>0.42383300000000002</v>
      </c>
      <c r="C436">
        <v>9.99</v>
      </c>
      <c r="D436">
        <v>9.7899999999999991</v>
      </c>
      <c r="E436">
        <v>6.88</v>
      </c>
      <c r="F436">
        <v>-41.84</v>
      </c>
      <c r="G436">
        <v>154.27000000000001</v>
      </c>
      <c r="H436">
        <v>-15.9</v>
      </c>
      <c r="I436">
        <v>74.3</v>
      </c>
      <c r="J436">
        <v>-25.36</v>
      </c>
      <c r="K436" s="108">
        <f>INDEX(Bonds!$A$1:$I$1387,MATCH(Sov!A436,Bonds!$A$1:$A$1387,0),4)</f>
        <v>-0.03</v>
      </c>
      <c r="L436" s="110">
        <f t="shared" si="128"/>
        <v>43922</v>
      </c>
      <c r="M436" s="187">
        <f t="shared" si="129"/>
        <v>0.45383300000000004</v>
      </c>
      <c r="N436" s="187">
        <f t="shared" si="120"/>
        <v>9.9900000000000003E-2</v>
      </c>
      <c r="O436" s="187">
        <f t="shared" si="121"/>
        <v>9.7899999999999987E-2</v>
      </c>
      <c r="P436" s="187">
        <f t="shared" si="122"/>
        <v>6.88E-2</v>
      </c>
      <c r="Q436" s="187">
        <f t="shared" si="123"/>
        <v>-0.41840000000000005</v>
      </c>
      <c r="R436" s="187">
        <f t="shared" si="124"/>
        <v>1.5427000000000002</v>
      </c>
      <c r="S436" s="187">
        <f t="shared" si="125"/>
        <v>-0.159</v>
      </c>
      <c r="T436" s="187">
        <f t="shared" si="126"/>
        <v>0.74299999999999999</v>
      </c>
      <c r="U436" s="187">
        <f t="shared" si="127"/>
        <v>-0.25359999999999999</v>
      </c>
    </row>
    <row r="437" spans="1:21" x14ac:dyDescent="0.35">
      <c r="A437" s="193">
        <v>43921</v>
      </c>
      <c r="B437">
        <v>0.45194099999999998</v>
      </c>
      <c r="C437">
        <v>5.57</v>
      </c>
      <c r="D437">
        <v>11.45</v>
      </c>
      <c r="E437">
        <v>3.5</v>
      </c>
      <c r="F437">
        <v>-43.7</v>
      </c>
      <c r="G437">
        <v>157.08000000000001</v>
      </c>
      <c r="H437">
        <v>-19.46</v>
      </c>
      <c r="I437">
        <v>71.209999999999994</v>
      </c>
      <c r="J437">
        <v>-24.26</v>
      </c>
      <c r="K437" s="108">
        <f>INDEX(Bonds!$A$1:$I$1387,MATCH(Sov!A437,Bonds!$A$1:$A$1387,0),4)</f>
        <v>-0.02</v>
      </c>
      <c r="L437" s="110">
        <f t="shared" si="128"/>
        <v>43921</v>
      </c>
      <c r="M437" s="187">
        <f t="shared" si="129"/>
        <v>0.471941</v>
      </c>
      <c r="N437" s="187">
        <f t="shared" si="120"/>
        <v>5.57E-2</v>
      </c>
      <c r="O437" s="187">
        <f t="shared" si="121"/>
        <v>0.11449999999999999</v>
      </c>
      <c r="P437" s="187">
        <f t="shared" si="122"/>
        <v>3.5000000000000003E-2</v>
      </c>
      <c r="Q437" s="187">
        <f t="shared" si="123"/>
        <v>-0.43700000000000006</v>
      </c>
      <c r="R437" s="187">
        <f t="shared" si="124"/>
        <v>1.5708000000000002</v>
      </c>
      <c r="S437" s="187">
        <f t="shared" si="125"/>
        <v>-0.1946</v>
      </c>
      <c r="T437" s="187">
        <f t="shared" si="126"/>
        <v>0.71209999999999996</v>
      </c>
      <c r="U437" s="187">
        <f t="shared" si="127"/>
        <v>-0.24260000000000001</v>
      </c>
    </row>
    <row r="438" spans="1:21" x14ac:dyDescent="0.35">
      <c r="A438" s="193">
        <v>43920</v>
      </c>
      <c r="B438">
        <v>0.44344099999999997</v>
      </c>
      <c r="C438">
        <v>2.31</v>
      </c>
      <c r="D438">
        <v>5</v>
      </c>
      <c r="E438">
        <v>0.19</v>
      </c>
      <c r="F438">
        <v>-45.25</v>
      </c>
      <c r="G438">
        <v>155.43</v>
      </c>
      <c r="H438">
        <v>-20.69</v>
      </c>
      <c r="I438">
        <v>64.05</v>
      </c>
      <c r="J438">
        <v>-25.58</v>
      </c>
      <c r="K438" s="108">
        <f>INDEX(Bonds!$A$1:$I$1387,MATCH(Sov!A438,Bonds!$A$1:$A$1387,0),4)</f>
        <v>-0.04</v>
      </c>
      <c r="L438" s="110">
        <f t="shared" si="128"/>
        <v>43920</v>
      </c>
      <c r="M438" s="187">
        <f t="shared" si="129"/>
        <v>0.48344099999999995</v>
      </c>
      <c r="N438" s="187">
        <f t="shared" si="120"/>
        <v>2.3099999999999999E-2</v>
      </c>
      <c r="O438" s="187">
        <f t="shared" si="121"/>
        <v>0.05</v>
      </c>
      <c r="P438" s="187">
        <f t="shared" si="122"/>
        <v>1.9E-3</v>
      </c>
      <c r="Q438" s="187">
        <f t="shared" si="123"/>
        <v>-0.45250000000000001</v>
      </c>
      <c r="R438" s="187">
        <f t="shared" si="124"/>
        <v>1.5543</v>
      </c>
      <c r="S438" s="187">
        <f t="shared" si="125"/>
        <v>-0.2069</v>
      </c>
      <c r="T438" s="187">
        <f t="shared" si="126"/>
        <v>0.64049999999999996</v>
      </c>
      <c r="U438" s="187">
        <f t="shared" si="127"/>
        <v>-0.25579999999999997</v>
      </c>
    </row>
    <row r="439" spans="1:21" x14ac:dyDescent="0.35">
      <c r="A439" s="193">
        <v>43917</v>
      </c>
      <c r="B439">
        <v>0.44242199999999998</v>
      </c>
      <c r="C439">
        <v>0.49</v>
      </c>
      <c r="D439">
        <v>3.76</v>
      </c>
      <c r="E439">
        <v>-0.49</v>
      </c>
      <c r="F439">
        <v>-43.89</v>
      </c>
      <c r="G439">
        <v>138.54</v>
      </c>
      <c r="H439">
        <v>-19.87</v>
      </c>
      <c r="I439">
        <v>58.03</v>
      </c>
      <c r="J439">
        <v>-23.24</v>
      </c>
      <c r="K439" s="108">
        <f>INDEX(Bonds!$A$1:$I$1387,MATCH(Sov!A439,Bonds!$A$1:$A$1387,0),4)</f>
        <v>-3.3000000000000002E-2</v>
      </c>
      <c r="L439" s="110">
        <f t="shared" si="128"/>
        <v>43917</v>
      </c>
      <c r="M439" s="187">
        <f t="shared" si="129"/>
        <v>0.47542200000000001</v>
      </c>
      <c r="N439" s="187">
        <f t="shared" si="120"/>
        <v>4.8999999999999998E-3</v>
      </c>
      <c r="O439" s="187">
        <f t="shared" si="121"/>
        <v>3.7599999999999995E-2</v>
      </c>
      <c r="P439" s="187">
        <f t="shared" si="122"/>
        <v>-4.8999999999999998E-3</v>
      </c>
      <c r="Q439" s="187">
        <f t="shared" si="123"/>
        <v>-0.43890000000000001</v>
      </c>
      <c r="R439" s="187">
        <f t="shared" si="124"/>
        <v>1.3854</v>
      </c>
      <c r="S439" s="187">
        <f t="shared" si="125"/>
        <v>-0.19870000000000002</v>
      </c>
      <c r="T439" s="187">
        <f t="shared" si="126"/>
        <v>0.58030000000000004</v>
      </c>
      <c r="U439" s="187">
        <f t="shared" si="127"/>
        <v>-0.2324</v>
      </c>
    </row>
    <row r="440" spans="1:21" x14ac:dyDescent="0.35">
      <c r="A440" s="193">
        <v>43916</v>
      </c>
      <c r="B440">
        <v>0.37833800000000001</v>
      </c>
      <c r="C440">
        <v>1.66</v>
      </c>
      <c r="D440">
        <v>-0.74</v>
      </c>
      <c r="E440">
        <v>-2.09</v>
      </c>
      <c r="F440">
        <v>-40.74</v>
      </c>
      <c r="G440">
        <v>118.33</v>
      </c>
      <c r="H440">
        <v>-17.43</v>
      </c>
      <c r="I440">
        <v>50.55</v>
      </c>
      <c r="J440">
        <v>-20.27</v>
      </c>
      <c r="K440" s="108">
        <f>INDEX(Bonds!$A$1:$I$1387,MATCH(Sov!A440,Bonds!$A$1:$A$1387,0),4)</f>
        <v>0.04</v>
      </c>
      <c r="L440" s="110">
        <f t="shared" si="128"/>
        <v>43916</v>
      </c>
      <c r="M440" s="187">
        <f t="shared" si="129"/>
        <v>0.33833800000000003</v>
      </c>
      <c r="N440" s="187">
        <f t="shared" si="120"/>
        <v>1.66E-2</v>
      </c>
      <c r="O440" s="187">
        <f t="shared" si="121"/>
        <v>-7.4000000000000003E-3</v>
      </c>
      <c r="P440" s="187">
        <f t="shared" si="122"/>
        <v>-2.0899999999999998E-2</v>
      </c>
      <c r="Q440" s="187">
        <f t="shared" si="123"/>
        <v>-0.40740000000000004</v>
      </c>
      <c r="R440" s="187">
        <f t="shared" si="124"/>
        <v>1.1833</v>
      </c>
      <c r="S440" s="187">
        <f t="shared" si="125"/>
        <v>-0.17430000000000001</v>
      </c>
      <c r="T440" s="187">
        <f t="shared" si="126"/>
        <v>0.50549999999999995</v>
      </c>
      <c r="U440" s="187">
        <f t="shared" si="127"/>
        <v>-0.20269999999999999</v>
      </c>
    </row>
    <row r="441" spans="1:21" x14ac:dyDescent="0.35">
      <c r="A441" s="193">
        <v>43915</v>
      </c>
      <c r="B441">
        <v>0.31659500000000002</v>
      </c>
      <c r="C441">
        <v>14.23</v>
      </c>
      <c r="D441">
        <v>14.67</v>
      </c>
      <c r="E441">
        <v>11.2</v>
      </c>
      <c r="F441">
        <v>-38.08</v>
      </c>
      <c r="G441">
        <v>143.88999999999999</v>
      </c>
      <c r="H441">
        <v>-10.89</v>
      </c>
      <c r="I441">
        <v>76.959999999999994</v>
      </c>
      <c r="J441">
        <v>-15.98</v>
      </c>
      <c r="K441" s="108">
        <f>INDEX(Bonds!$A$1:$I$1387,MATCH(Sov!A441,Bonds!$A$1:$A$1387,0),4)</f>
        <v>0.13650000000000001</v>
      </c>
      <c r="L441" s="110">
        <f t="shared" si="128"/>
        <v>43915</v>
      </c>
      <c r="M441" s="187">
        <f t="shared" si="129"/>
        <v>0.18009500000000001</v>
      </c>
      <c r="N441" s="187">
        <f t="shared" si="120"/>
        <v>0.14230000000000001</v>
      </c>
      <c r="O441" s="187">
        <f t="shared" si="121"/>
        <v>0.1467</v>
      </c>
      <c r="P441" s="187">
        <f t="shared" si="122"/>
        <v>0.11199999999999999</v>
      </c>
      <c r="Q441" s="187">
        <f t="shared" si="123"/>
        <v>-0.38079999999999997</v>
      </c>
      <c r="R441" s="187">
        <f t="shared" si="124"/>
        <v>1.4388999999999998</v>
      </c>
      <c r="S441" s="187">
        <f t="shared" si="125"/>
        <v>-0.10890000000000001</v>
      </c>
      <c r="T441" s="187">
        <f t="shared" si="126"/>
        <v>0.76959999999999995</v>
      </c>
      <c r="U441" s="187">
        <f t="shared" si="127"/>
        <v>-0.1598</v>
      </c>
    </row>
    <row r="442" spans="1:21" x14ac:dyDescent="0.35">
      <c r="A442" s="193">
        <v>43914</v>
      </c>
      <c r="B442">
        <v>0.301458</v>
      </c>
      <c r="C442">
        <v>8.15</v>
      </c>
      <c r="D442">
        <v>15.28</v>
      </c>
      <c r="E442">
        <v>10.130000000000001</v>
      </c>
      <c r="F442">
        <v>-40.49</v>
      </c>
      <c r="G442">
        <v>150.13</v>
      </c>
      <c r="H442">
        <v>-15.29</v>
      </c>
      <c r="I442">
        <v>79.58</v>
      </c>
      <c r="J442">
        <v>-16.100000000000001</v>
      </c>
      <c r="K442" s="108">
        <f>INDEX(Bonds!$A$1:$I$1387,MATCH(Sov!A442,Bonds!$A$1:$A$1387,0),4)</f>
        <v>5.8000000000000003E-2</v>
      </c>
      <c r="L442" s="110">
        <f t="shared" si="128"/>
        <v>43914</v>
      </c>
      <c r="M442" s="187">
        <f t="shared" si="129"/>
        <v>0.24345800000000001</v>
      </c>
      <c r="N442" s="187">
        <f t="shared" si="120"/>
        <v>8.1500000000000003E-2</v>
      </c>
      <c r="O442" s="187">
        <f t="shared" si="121"/>
        <v>0.15279999999999999</v>
      </c>
      <c r="P442" s="187">
        <f t="shared" si="122"/>
        <v>0.1013</v>
      </c>
      <c r="Q442" s="187">
        <f t="shared" si="123"/>
        <v>-0.40490000000000004</v>
      </c>
      <c r="R442" s="187">
        <f t="shared" si="124"/>
        <v>1.5012999999999999</v>
      </c>
      <c r="S442" s="187">
        <f t="shared" si="125"/>
        <v>-0.15289999999999998</v>
      </c>
      <c r="T442" s="187">
        <f t="shared" si="126"/>
        <v>0.79579999999999995</v>
      </c>
      <c r="U442" s="187">
        <f t="shared" si="127"/>
        <v>-0.161</v>
      </c>
    </row>
    <row r="443" spans="1:21" x14ac:dyDescent="0.35">
      <c r="A443" s="193">
        <v>43913</v>
      </c>
      <c r="B443">
        <v>0.42092000000000002</v>
      </c>
      <c r="C443">
        <v>8.7200000000000006</v>
      </c>
      <c r="D443">
        <v>13.87</v>
      </c>
      <c r="E443">
        <v>10.23</v>
      </c>
      <c r="F443">
        <v>-39.9</v>
      </c>
      <c r="G443">
        <v>157.82</v>
      </c>
      <c r="H443">
        <v>-14.95</v>
      </c>
      <c r="I443">
        <v>74.03</v>
      </c>
      <c r="J443">
        <v>-14.91</v>
      </c>
      <c r="K443" s="108">
        <f>INDEX(Bonds!$A$1:$I$1387,MATCH(Sov!A443,Bonds!$A$1:$A$1387,0),4)</f>
        <v>1.4E-2</v>
      </c>
      <c r="L443" s="110">
        <f t="shared" si="128"/>
        <v>43913</v>
      </c>
      <c r="M443" s="187">
        <f t="shared" si="129"/>
        <v>0.40692</v>
      </c>
      <c r="N443" s="187">
        <f t="shared" si="120"/>
        <v>8.72E-2</v>
      </c>
      <c r="O443" s="187">
        <f t="shared" si="121"/>
        <v>0.13869999999999999</v>
      </c>
      <c r="P443" s="187">
        <f t="shared" si="122"/>
        <v>0.1023</v>
      </c>
      <c r="Q443" s="187">
        <f t="shared" si="123"/>
        <v>-0.39899999999999997</v>
      </c>
      <c r="R443" s="187">
        <f t="shared" si="124"/>
        <v>1.5781999999999998</v>
      </c>
      <c r="S443" s="187">
        <f t="shared" si="125"/>
        <v>-0.14949999999999999</v>
      </c>
      <c r="T443" s="187">
        <f t="shared" si="126"/>
        <v>0.74029999999999996</v>
      </c>
      <c r="U443" s="187">
        <f t="shared" si="127"/>
        <v>-0.14910000000000001</v>
      </c>
    </row>
    <row r="444" spans="1:21" x14ac:dyDescent="0.35">
      <c r="A444" s="193">
        <v>43910</v>
      </c>
      <c r="B444">
        <v>0.52863000000000004</v>
      </c>
      <c r="C444">
        <v>9.3000000000000007</v>
      </c>
      <c r="D444">
        <v>12.81</v>
      </c>
      <c r="E444">
        <v>8.61</v>
      </c>
      <c r="F444">
        <v>-38.64</v>
      </c>
      <c r="G444">
        <v>161.38</v>
      </c>
      <c r="H444">
        <v>-14.86</v>
      </c>
      <c r="I444">
        <v>72.569999999999993</v>
      </c>
      <c r="J444">
        <v>-16.84</v>
      </c>
      <c r="K444" s="108">
        <f>INDEX(Bonds!$A$1:$I$1387,MATCH(Sov!A444,Bonds!$A$1:$A$1387,0),4)</f>
        <v>7.3099999999999998E-2</v>
      </c>
      <c r="L444" s="110">
        <f t="shared" si="128"/>
        <v>43910</v>
      </c>
      <c r="M444" s="187">
        <f t="shared" si="129"/>
        <v>0.45553000000000005</v>
      </c>
      <c r="N444" s="187">
        <f t="shared" si="120"/>
        <v>9.3000000000000013E-2</v>
      </c>
      <c r="O444" s="187">
        <f t="shared" si="121"/>
        <v>0.12809999999999999</v>
      </c>
      <c r="P444" s="187">
        <f t="shared" si="122"/>
        <v>8.6099999999999996E-2</v>
      </c>
      <c r="Q444" s="187">
        <f t="shared" si="123"/>
        <v>-0.38640000000000002</v>
      </c>
      <c r="R444" s="187">
        <f t="shared" si="124"/>
        <v>1.6137999999999999</v>
      </c>
      <c r="S444" s="187">
        <f t="shared" si="125"/>
        <v>-0.14859999999999998</v>
      </c>
      <c r="T444" s="187">
        <f t="shared" si="126"/>
        <v>0.7256999999999999</v>
      </c>
      <c r="U444" s="187">
        <f t="shared" si="127"/>
        <v>-0.16839999999999999</v>
      </c>
    </row>
    <row r="445" spans="1:21" x14ac:dyDescent="0.35">
      <c r="A445" s="193">
        <v>43909</v>
      </c>
      <c r="B445">
        <v>0.53367699999999996</v>
      </c>
      <c r="C445">
        <v>9.26</v>
      </c>
      <c r="D445">
        <v>13.18</v>
      </c>
      <c r="E445">
        <v>10.81</v>
      </c>
      <c r="F445">
        <v>-32.99</v>
      </c>
      <c r="G445">
        <v>165.2</v>
      </c>
      <c r="H445">
        <v>-9.2100000000000009</v>
      </c>
      <c r="I445">
        <v>75.34</v>
      </c>
      <c r="J445">
        <v>-13.1</v>
      </c>
      <c r="K445" s="108">
        <f>INDEX(Bonds!$A$1:$I$1387,MATCH(Sov!A445,Bonds!$A$1:$A$1387,0),4)</f>
        <v>0.106</v>
      </c>
      <c r="L445" s="110">
        <f t="shared" si="128"/>
        <v>43909</v>
      </c>
      <c r="M445" s="187">
        <f t="shared" si="129"/>
        <v>0.42767699999999997</v>
      </c>
      <c r="N445" s="187">
        <f t="shared" si="120"/>
        <v>9.2600000000000002E-2</v>
      </c>
      <c r="O445" s="187">
        <f t="shared" si="121"/>
        <v>0.1318</v>
      </c>
      <c r="P445" s="187">
        <f t="shared" si="122"/>
        <v>0.1081</v>
      </c>
      <c r="Q445" s="187">
        <f t="shared" si="123"/>
        <v>-0.32990000000000003</v>
      </c>
      <c r="R445" s="187">
        <f t="shared" si="124"/>
        <v>1.6519999999999999</v>
      </c>
      <c r="S445" s="187">
        <f t="shared" si="125"/>
        <v>-9.2100000000000015E-2</v>
      </c>
      <c r="T445" s="187">
        <f t="shared" si="126"/>
        <v>0.75340000000000007</v>
      </c>
      <c r="U445" s="187">
        <f t="shared" si="127"/>
        <v>-0.13100000000000001</v>
      </c>
    </row>
    <row r="446" spans="1:21" x14ac:dyDescent="0.35">
      <c r="A446" s="193">
        <v>43908</v>
      </c>
      <c r="B446">
        <v>0.47487499999999999</v>
      </c>
      <c r="C446">
        <v>21.7</v>
      </c>
      <c r="D446">
        <v>30.64</v>
      </c>
      <c r="E446">
        <v>28.26</v>
      </c>
      <c r="F446">
        <v>-31.8</v>
      </c>
      <c r="G446">
        <v>228.69</v>
      </c>
      <c r="H446">
        <v>-2.2400000000000002</v>
      </c>
      <c r="I446">
        <v>113.57</v>
      </c>
      <c r="J446">
        <v>-6.97</v>
      </c>
      <c r="K446" s="108">
        <f>INDEX(Bonds!$A$1:$I$1387,MATCH(Sov!A446,Bonds!$A$1:$A$1387,0),4)</f>
        <v>9.9000000000000005E-2</v>
      </c>
      <c r="L446" s="110">
        <f t="shared" si="128"/>
        <v>43908</v>
      </c>
      <c r="M446" s="187">
        <f t="shared" si="129"/>
        <v>0.37587499999999996</v>
      </c>
      <c r="N446" s="187">
        <f t="shared" si="120"/>
        <v>0.217</v>
      </c>
      <c r="O446" s="187">
        <f t="shared" si="121"/>
        <v>0.30640000000000001</v>
      </c>
      <c r="P446" s="187">
        <f t="shared" si="122"/>
        <v>0.28260000000000002</v>
      </c>
      <c r="Q446" s="187">
        <f t="shared" si="123"/>
        <v>-0.318</v>
      </c>
      <c r="R446" s="187">
        <f t="shared" si="124"/>
        <v>2.2869000000000002</v>
      </c>
      <c r="S446" s="187">
        <f t="shared" si="125"/>
        <v>-2.2400000000000003E-2</v>
      </c>
      <c r="T446" s="187">
        <f t="shared" si="126"/>
        <v>1.1356999999999999</v>
      </c>
      <c r="U446" s="187">
        <f t="shared" si="127"/>
        <v>-6.9699999999999998E-2</v>
      </c>
    </row>
    <row r="447" spans="1:21" x14ac:dyDescent="0.35">
      <c r="A447" s="193">
        <v>43907</v>
      </c>
      <c r="B447">
        <v>0.46363900000000002</v>
      </c>
      <c r="C447">
        <v>24.43</v>
      </c>
      <c r="D447">
        <v>36.81</v>
      </c>
      <c r="E447">
        <v>30.81</v>
      </c>
      <c r="F447">
        <v>-36.94</v>
      </c>
      <c r="G447">
        <v>242.86</v>
      </c>
      <c r="H447">
        <v>-4.43</v>
      </c>
      <c r="I447">
        <v>109.6</v>
      </c>
      <c r="J447">
        <v>-20.72</v>
      </c>
      <c r="K447" s="108">
        <f>INDEX(Bonds!$A$1:$I$1387,MATCH(Sov!A447,Bonds!$A$1:$A$1387,0),4)</f>
        <v>-0.04</v>
      </c>
      <c r="L447" s="110">
        <f t="shared" si="128"/>
        <v>43907</v>
      </c>
      <c r="M447" s="187">
        <f t="shared" si="129"/>
        <v>0.50363900000000006</v>
      </c>
      <c r="N447" s="187">
        <f t="shared" si="120"/>
        <v>0.24429999999999999</v>
      </c>
      <c r="O447" s="187">
        <f t="shared" si="121"/>
        <v>0.36810000000000004</v>
      </c>
      <c r="P447" s="187">
        <f t="shared" si="122"/>
        <v>0.30809999999999998</v>
      </c>
      <c r="Q447" s="187">
        <f t="shared" si="123"/>
        <v>-0.36939999999999995</v>
      </c>
      <c r="R447" s="187">
        <f t="shared" si="124"/>
        <v>2.4286000000000003</v>
      </c>
      <c r="S447" s="187">
        <f t="shared" si="125"/>
        <v>-4.4299999999999999E-2</v>
      </c>
      <c r="T447" s="187">
        <f t="shared" si="126"/>
        <v>1.0959999999999999</v>
      </c>
      <c r="U447" s="187">
        <f t="shared" si="127"/>
        <v>-0.2072</v>
      </c>
    </row>
    <row r="448" spans="1:21" x14ac:dyDescent="0.35">
      <c r="A448" s="193">
        <v>43906</v>
      </c>
      <c r="B448">
        <v>0.57635499999999995</v>
      </c>
      <c r="C448">
        <v>21.82</v>
      </c>
      <c r="D448">
        <v>29.72</v>
      </c>
      <c r="E448">
        <v>24.74</v>
      </c>
      <c r="F448">
        <v>-39</v>
      </c>
      <c r="G448">
        <v>223.8</v>
      </c>
      <c r="H448">
        <v>-9.69</v>
      </c>
      <c r="I448">
        <v>90.41</v>
      </c>
      <c r="J448">
        <v>-26.75</v>
      </c>
      <c r="K448" s="108">
        <f>INDEX(Bonds!$A$1:$I$1387,MATCH(Sov!A448,Bonds!$A$1:$A$1387,0),4)</f>
        <v>-7.0000000000000007E-2</v>
      </c>
      <c r="L448" s="110">
        <f t="shared" si="128"/>
        <v>43906</v>
      </c>
      <c r="M448" s="187">
        <f t="shared" si="129"/>
        <v>0.64635500000000001</v>
      </c>
      <c r="N448" s="187">
        <f t="shared" si="120"/>
        <v>0.21820000000000001</v>
      </c>
      <c r="O448" s="187">
        <f t="shared" si="121"/>
        <v>0.29719999999999996</v>
      </c>
      <c r="P448" s="187">
        <f t="shared" si="122"/>
        <v>0.24739999999999998</v>
      </c>
      <c r="Q448" s="187">
        <f t="shared" si="123"/>
        <v>-0.39</v>
      </c>
      <c r="R448" s="187">
        <f t="shared" si="124"/>
        <v>2.238</v>
      </c>
      <c r="S448" s="187">
        <f t="shared" si="125"/>
        <v>-9.69E-2</v>
      </c>
      <c r="T448" s="187">
        <f t="shared" si="126"/>
        <v>0.90410000000000001</v>
      </c>
      <c r="U448" s="187">
        <f t="shared" si="127"/>
        <v>-0.26750000000000002</v>
      </c>
    </row>
    <row r="449" spans="1:21" x14ac:dyDescent="0.35">
      <c r="A449" s="193">
        <v>43903</v>
      </c>
      <c r="B449">
        <v>0.71045700000000001</v>
      </c>
      <c r="C449">
        <v>9.17</v>
      </c>
      <c r="D449">
        <v>19.190000000000001</v>
      </c>
      <c r="E449">
        <v>15.01</v>
      </c>
      <c r="F449">
        <v>-42.62</v>
      </c>
      <c r="G449">
        <v>192.81</v>
      </c>
      <c r="H449">
        <v>-18.34</v>
      </c>
      <c r="I449">
        <v>72.81</v>
      </c>
      <c r="J449">
        <v>-28.46</v>
      </c>
      <c r="K449" s="108">
        <f>INDEX(Bonds!$A$1:$I$1387,MATCH(Sov!A449,Bonds!$A$1:$A$1387,0),4)</f>
        <v>-0.1</v>
      </c>
      <c r="L449" s="110">
        <f t="shared" si="128"/>
        <v>43903</v>
      </c>
      <c r="M449" s="187">
        <f t="shared" si="129"/>
        <v>0.81045699999999998</v>
      </c>
      <c r="N449" s="187">
        <f t="shared" si="120"/>
        <v>9.1700000000000004E-2</v>
      </c>
      <c r="O449" s="187">
        <f t="shared" si="121"/>
        <v>0.19190000000000002</v>
      </c>
      <c r="P449" s="187">
        <f t="shared" si="122"/>
        <v>0.15010000000000001</v>
      </c>
      <c r="Q449" s="187">
        <f t="shared" si="123"/>
        <v>-0.42619999999999997</v>
      </c>
      <c r="R449" s="187">
        <f t="shared" si="124"/>
        <v>1.9280999999999999</v>
      </c>
      <c r="S449" s="187">
        <f t="shared" si="125"/>
        <v>-0.18340000000000001</v>
      </c>
      <c r="T449" s="187">
        <f t="shared" si="126"/>
        <v>0.72809999999999997</v>
      </c>
      <c r="U449" s="187">
        <f t="shared" si="127"/>
        <v>-0.28460000000000002</v>
      </c>
    </row>
    <row r="450" spans="1:21" x14ac:dyDescent="0.35">
      <c r="A450" s="193">
        <v>43902</v>
      </c>
      <c r="B450">
        <v>0.61595800000000001</v>
      </c>
      <c r="C450">
        <v>-6.29</v>
      </c>
      <c r="D450">
        <v>15.45</v>
      </c>
      <c r="E450">
        <v>12.77</v>
      </c>
      <c r="F450">
        <v>-49.36</v>
      </c>
      <c r="G450">
        <v>207.5</v>
      </c>
      <c r="H450">
        <v>-24.08</v>
      </c>
      <c r="I450">
        <v>72.540000000000006</v>
      </c>
      <c r="J450">
        <v>-30.55</v>
      </c>
      <c r="K450" s="108">
        <f>INDEX(Bonds!$A$1:$I$1387,MATCH(Sov!A450,Bonds!$A$1:$A$1387,0),4)</f>
        <v>-0.23</v>
      </c>
      <c r="L450" s="110">
        <f t="shared" si="128"/>
        <v>43902</v>
      </c>
      <c r="M450" s="187">
        <f t="shared" si="129"/>
        <v>0.84595799999999999</v>
      </c>
      <c r="N450" s="187">
        <f t="shared" si="120"/>
        <v>-6.2899999999999998E-2</v>
      </c>
      <c r="O450" s="187">
        <f t="shared" si="121"/>
        <v>0.1545</v>
      </c>
      <c r="P450" s="187">
        <f t="shared" si="122"/>
        <v>0.12770000000000001</v>
      </c>
      <c r="Q450" s="187">
        <f t="shared" si="123"/>
        <v>-0.49359999999999998</v>
      </c>
      <c r="R450" s="187">
        <f t="shared" si="124"/>
        <v>2.0750000000000002</v>
      </c>
      <c r="S450" s="187">
        <f t="shared" si="125"/>
        <v>-0.24079999999999999</v>
      </c>
      <c r="T450" s="187">
        <f t="shared" si="126"/>
        <v>0.72540000000000004</v>
      </c>
      <c r="U450" s="187">
        <f t="shared" si="127"/>
        <v>-0.30549999999999999</v>
      </c>
    </row>
    <row r="451" spans="1:21" x14ac:dyDescent="0.35">
      <c r="A451" s="193">
        <v>43901</v>
      </c>
      <c r="B451">
        <v>0.49612400000000001</v>
      </c>
      <c r="C451">
        <v>-6.29</v>
      </c>
      <c r="D451">
        <v>-1</v>
      </c>
      <c r="E451">
        <v>-4.16</v>
      </c>
      <c r="F451">
        <v>-48.03</v>
      </c>
      <c r="G451">
        <v>146.56</v>
      </c>
      <c r="H451">
        <v>-26.55</v>
      </c>
      <c r="I451">
        <v>53.76</v>
      </c>
      <c r="J451">
        <v>-26.48</v>
      </c>
      <c r="K451" s="108">
        <f>INDEX(Bonds!$A$1:$I$1387,MATCH(Sov!A451,Bonds!$A$1:$A$1387,0),4)</f>
        <v>-0.26</v>
      </c>
      <c r="L451" s="110">
        <f t="shared" si="128"/>
        <v>43901</v>
      </c>
      <c r="M451" s="187">
        <f t="shared" si="129"/>
        <v>0.75612400000000002</v>
      </c>
      <c r="N451" s="187">
        <f t="shared" si="120"/>
        <v>-6.2899999999999998E-2</v>
      </c>
      <c r="O451" s="187">
        <f t="shared" si="121"/>
        <v>-0.01</v>
      </c>
      <c r="P451" s="187">
        <f t="shared" si="122"/>
        <v>-4.1599999999999998E-2</v>
      </c>
      <c r="Q451" s="187">
        <f t="shared" si="123"/>
        <v>-0.4803</v>
      </c>
      <c r="R451" s="187">
        <f t="shared" si="124"/>
        <v>1.4656</v>
      </c>
      <c r="S451" s="187">
        <f t="shared" si="125"/>
        <v>-0.26550000000000001</v>
      </c>
      <c r="T451" s="187">
        <f t="shared" si="126"/>
        <v>0.53759999999999997</v>
      </c>
      <c r="U451" s="187">
        <f t="shared" si="127"/>
        <v>-0.26479999999999998</v>
      </c>
    </row>
    <row r="452" spans="1:21" x14ac:dyDescent="0.35">
      <c r="A452" s="193">
        <v>43900</v>
      </c>
      <c r="B452">
        <v>0.311977</v>
      </c>
      <c r="C452">
        <v>-4.93</v>
      </c>
      <c r="D452">
        <v>3.77</v>
      </c>
      <c r="E452">
        <v>0.28000000000000003</v>
      </c>
      <c r="F452">
        <v>-50.96</v>
      </c>
      <c r="G452">
        <v>165.88</v>
      </c>
      <c r="H452">
        <v>-26.51</v>
      </c>
      <c r="I452">
        <v>63.62</v>
      </c>
      <c r="J452">
        <v>-24.22</v>
      </c>
      <c r="K452" s="108">
        <f>INDEX(Bonds!$A$1:$I$1387,MATCH(Sov!A452,Bonds!$A$1:$A$1387,0),4)</f>
        <v>-0.25</v>
      </c>
      <c r="L452" s="110">
        <f t="shared" si="128"/>
        <v>43900</v>
      </c>
      <c r="M452" s="187">
        <f t="shared" si="129"/>
        <v>0.56197699999999995</v>
      </c>
      <c r="N452" s="187">
        <f t="shared" si="120"/>
        <v>-4.9299999999999997E-2</v>
      </c>
      <c r="O452" s="187">
        <f t="shared" si="121"/>
        <v>3.7699999999999997E-2</v>
      </c>
      <c r="P452" s="187">
        <f t="shared" si="122"/>
        <v>2.8000000000000004E-3</v>
      </c>
      <c r="Q452" s="187">
        <f t="shared" si="123"/>
        <v>-0.50960000000000005</v>
      </c>
      <c r="R452" s="187">
        <f t="shared" si="124"/>
        <v>1.6588000000000001</v>
      </c>
      <c r="S452" s="187">
        <f t="shared" si="125"/>
        <v>-0.2651</v>
      </c>
      <c r="T452" s="187">
        <f t="shared" si="126"/>
        <v>0.63619999999999999</v>
      </c>
      <c r="U452" s="187">
        <f t="shared" si="127"/>
        <v>-0.2422</v>
      </c>
    </row>
    <row r="453" spans="1:21" x14ac:dyDescent="0.35">
      <c r="A453" s="193">
        <v>43899</v>
      </c>
      <c r="B453">
        <v>-5.4032999999999998E-2</v>
      </c>
      <c r="C453">
        <v>-8.24</v>
      </c>
      <c r="D453">
        <v>-1.72</v>
      </c>
      <c r="E453">
        <v>-5.27</v>
      </c>
      <c r="F453">
        <v>-51.89</v>
      </c>
      <c r="G453">
        <v>176.22</v>
      </c>
      <c r="H453">
        <v>-29.4</v>
      </c>
      <c r="I453">
        <v>58.67</v>
      </c>
      <c r="J453">
        <v>-28.73</v>
      </c>
      <c r="K453" s="108">
        <f>INDEX(Bonds!$A$1:$I$1387,MATCH(Sov!A453,Bonds!$A$1:$A$1387,0),4)</f>
        <v>-0.32</v>
      </c>
      <c r="L453" s="110">
        <f t="shared" si="128"/>
        <v>43899</v>
      </c>
      <c r="M453" s="187">
        <f t="shared" si="129"/>
        <v>0.26596700000000001</v>
      </c>
      <c r="N453" s="187">
        <f t="shared" si="120"/>
        <v>-8.2400000000000001E-2</v>
      </c>
      <c r="O453" s="187">
        <f t="shared" si="121"/>
        <v>-1.72E-2</v>
      </c>
      <c r="P453" s="187">
        <f t="shared" si="122"/>
        <v>-5.2699999999999997E-2</v>
      </c>
      <c r="Q453" s="187">
        <f t="shared" si="123"/>
        <v>-0.51890000000000003</v>
      </c>
      <c r="R453" s="187">
        <f t="shared" si="124"/>
        <v>1.7622</v>
      </c>
      <c r="S453" s="187">
        <f t="shared" si="125"/>
        <v>-0.29399999999999998</v>
      </c>
      <c r="T453" s="187">
        <f t="shared" si="126"/>
        <v>0.5867</v>
      </c>
      <c r="U453" s="187">
        <f t="shared" si="127"/>
        <v>-0.2873</v>
      </c>
    </row>
    <row r="454" spans="1:21" x14ac:dyDescent="0.35">
      <c r="A454" s="193">
        <v>43896</v>
      </c>
      <c r="B454">
        <v>6.4565999999999998E-2</v>
      </c>
      <c r="C454">
        <v>-12.27</v>
      </c>
      <c r="D454">
        <v>-5.24</v>
      </c>
      <c r="E454">
        <v>-9.25</v>
      </c>
      <c r="F454">
        <v>-44.09</v>
      </c>
      <c r="G454">
        <v>133.68</v>
      </c>
      <c r="H454">
        <v>-26.91</v>
      </c>
      <c r="I454">
        <v>46.32</v>
      </c>
      <c r="J454">
        <v>-26.74</v>
      </c>
      <c r="K454" s="108">
        <f>INDEX(Bonds!$A$1:$I$1387,MATCH(Sov!A454,Bonds!$A$1:$A$1387,0),4)</f>
        <v>-0.23100000000000001</v>
      </c>
      <c r="L454" s="110">
        <f t="shared" si="128"/>
        <v>43896</v>
      </c>
      <c r="M454" s="187">
        <f t="shared" si="129"/>
        <v>0.295566</v>
      </c>
      <c r="N454" s="187">
        <f t="shared" si="120"/>
        <v>-0.12269999999999999</v>
      </c>
      <c r="O454" s="187">
        <f t="shared" si="121"/>
        <v>-5.2400000000000002E-2</v>
      </c>
      <c r="P454" s="187">
        <f t="shared" si="122"/>
        <v>-9.2499999999999999E-2</v>
      </c>
      <c r="Q454" s="187">
        <f t="shared" si="123"/>
        <v>-0.44090000000000001</v>
      </c>
      <c r="R454" s="187">
        <f t="shared" si="124"/>
        <v>1.3368</v>
      </c>
      <c r="S454" s="187">
        <f t="shared" si="125"/>
        <v>-0.26910000000000001</v>
      </c>
      <c r="T454" s="187">
        <f t="shared" si="126"/>
        <v>0.4632</v>
      </c>
      <c r="U454" s="187">
        <f t="shared" si="127"/>
        <v>-0.26739999999999997</v>
      </c>
    </row>
    <row r="455" spans="1:21" x14ac:dyDescent="0.35">
      <c r="A455" s="193">
        <v>43895</v>
      </c>
      <c r="B455">
        <v>2.273E-2</v>
      </c>
      <c r="C455">
        <v>-14.91</v>
      </c>
      <c r="D455">
        <v>-5.18</v>
      </c>
      <c r="E455">
        <v>-9.82</v>
      </c>
      <c r="F455">
        <v>-43.49</v>
      </c>
      <c r="G455">
        <v>130.81</v>
      </c>
      <c r="H455">
        <v>-26.81</v>
      </c>
      <c r="I455">
        <v>45.1</v>
      </c>
      <c r="J455">
        <v>-21.19</v>
      </c>
      <c r="K455" s="108">
        <f>INDEX(Bonds!$A$1:$I$1387,MATCH(Sov!A455,Bonds!$A$1:$A$1387,0),4)</f>
        <v>-0.22</v>
      </c>
      <c r="L455" s="110">
        <f t="shared" si="128"/>
        <v>43895</v>
      </c>
      <c r="M455" s="187">
        <f t="shared" si="129"/>
        <v>0.24273</v>
      </c>
      <c r="N455" s="187">
        <f t="shared" si="120"/>
        <v>-0.14910000000000001</v>
      </c>
      <c r="O455" s="187">
        <f t="shared" si="121"/>
        <v>-5.1799999999999999E-2</v>
      </c>
      <c r="P455" s="187">
        <f t="shared" si="122"/>
        <v>-9.820000000000001E-2</v>
      </c>
      <c r="Q455" s="187">
        <f t="shared" si="123"/>
        <v>-0.43490000000000001</v>
      </c>
      <c r="R455" s="187">
        <f t="shared" si="124"/>
        <v>1.3081</v>
      </c>
      <c r="S455" s="187">
        <f t="shared" si="125"/>
        <v>-0.2681</v>
      </c>
      <c r="T455" s="187">
        <f t="shared" si="126"/>
        <v>0.45100000000000001</v>
      </c>
      <c r="U455" s="187">
        <f t="shared" si="127"/>
        <v>-0.21190000000000001</v>
      </c>
    </row>
    <row r="456" spans="1:21" x14ac:dyDescent="0.35">
      <c r="A456" s="193">
        <v>43894</v>
      </c>
      <c r="B456">
        <v>-1.9533999999999999E-2</v>
      </c>
      <c r="C456">
        <v>-13.32</v>
      </c>
      <c r="D456">
        <v>-3.6</v>
      </c>
      <c r="E456">
        <v>-8.43</v>
      </c>
      <c r="F456">
        <v>-39.6</v>
      </c>
      <c r="G456">
        <v>125.33</v>
      </c>
      <c r="H456">
        <v>-25.82</v>
      </c>
      <c r="I456">
        <v>39.369999999999997</v>
      </c>
      <c r="J456">
        <v>-20.09</v>
      </c>
      <c r="K456" s="108">
        <f>INDEX(Bonds!$A$1:$I$1387,MATCH(Sov!A456,Bonds!$A$1:$A$1387,0),4)</f>
        <v>-0.21590000000000001</v>
      </c>
      <c r="L456" s="110">
        <f t="shared" si="128"/>
        <v>43894</v>
      </c>
      <c r="M456" s="187">
        <f t="shared" si="129"/>
        <v>0.19636600000000001</v>
      </c>
      <c r="N456" s="187">
        <f t="shared" si="120"/>
        <v>-0.13320000000000001</v>
      </c>
      <c r="O456" s="187">
        <f t="shared" si="121"/>
        <v>-3.6000000000000004E-2</v>
      </c>
      <c r="P456" s="187">
        <f t="shared" si="122"/>
        <v>-8.43E-2</v>
      </c>
      <c r="Q456" s="187">
        <f t="shared" si="123"/>
        <v>-0.39600000000000002</v>
      </c>
      <c r="R456" s="187">
        <f t="shared" si="124"/>
        <v>1.2533000000000001</v>
      </c>
      <c r="S456" s="187">
        <f t="shared" si="125"/>
        <v>-0.25819999999999999</v>
      </c>
      <c r="T456" s="187">
        <f t="shared" si="126"/>
        <v>0.39369999999999999</v>
      </c>
      <c r="U456" s="187">
        <f t="shared" si="127"/>
        <v>-0.2009</v>
      </c>
    </row>
    <row r="457" spans="1:21" x14ac:dyDescent="0.35">
      <c r="A457" s="193">
        <v>43893</v>
      </c>
      <c r="B457">
        <v>-8.4999000000000005E-2</v>
      </c>
      <c r="C457">
        <v>-14.55</v>
      </c>
      <c r="D457">
        <v>-5.43</v>
      </c>
      <c r="E457">
        <v>-9.92</v>
      </c>
      <c r="F457">
        <v>-40.39</v>
      </c>
      <c r="G457">
        <v>121.65</v>
      </c>
      <c r="H457">
        <v>-25.89</v>
      </c>
      <c r="I457">
        <v>39.619999999999997</v>
      </c>
      <c r="J457">
        <v>-21.46</v>
      </c>
      <c r="K457" s="108">
        <f>INDEX(Bonds!$A$1:$I$1387,MATCH(Sov!A457,Bonds!$A$1:$A$1387,0),4)</f>
        <v>-0.2069</v>
      </c>
      <c r="L457" s="110">
        <f t="shared" si="128"/>
        <v>43893</v>
      </c>
      <c r="M457" s="187">
        <f t="shared" si="129"/>
        <v>0.121901</v>
      </c>
      <c r="N457" s="187">
        <f t="shared" si="120"/>
        <v>-0.14550000000000002</v>
      </c>
      <c r="O457" s="187">
        <f t="shared" si="121"/>
        <v>-5.4299999999999994E-2</v>
      </c>
      <c r="P457" s="187">
        <f t="shared" si="122"/>
        <v>-9.9199999999999997E-2</v>
      </c>
      <c r="Q457" s="187">
        <f t="shared" si="123"/>
        <v>-0.40389999999999998</v>
      </c>
      <c r="R457" s="187">
        <f t="shared" si="124"/>
        <v>1.2165000000000001</v>
      </c>
      <c r="S457" s="187">
        <f t="shared" si="125"/>
        <v>-0.25890000000000002</v>
      </c>
      <c r="T457" s="187">
        <f t="shared" si="126"/>
        <v>0.3962</v>
      </c>
      <c r="U457" s="187">
        <f t="shared" si="127"/>
        <v>-0.21460000000000001</v>
      </c>
    </row>
    <row r="458" spans="1:21" x14ac:dyDescent="0.35">
      <c r="A458" s="193">
        <v>43892</v>
      </c>
      <c r="B458">
        <v>-3.4091000000000003E-2</v>
      </c>
      <c r="C458">
        <v>-11.91</v>
      </c>
      <c r="D458">
        <v>-3.51</v>
      </c>
      <c r="E458">
        <v>-8.17</v>
      </c>
      <c r="F458">
        <v>-41.8</v>
      </c>
      <c r="G458">
        <v>134.57</v>
      </c>
      <c r="H458">
        <v>-25.42</v>
      </c>
      <c r="I458">
        <v>48.76</v>
      </c>
      <c r="J458">
        <v>-18.47</v>
      </c>
      <c r="K458" s="108">
        <f>INDEX(Bonds!$A$1:$I$1387,MATCH(Sov!A458,Bonds!$A$1:$A$1387,0),4)</f>
        <v>-0.2041</v>
      </c>
      <c r="L458" s="110">
        <f t="shared" si="128"/>
        <v>43892</v>
      </c>
      <c r="M458" s="187">
        <f t="shared" si="129"/>
        <v>0.17000899999999999</v>
      </c>
      <c r="N458" s="187">
        <f t="shared" si="120"/>
        <v>-0.1191</v>
      </c>
      <c r="O458" s="187">
        <f t="shared" si="121"/>
        <v>-3.5099999999999999E-2</v>
      </c>
      <c r="P458" s="187">
        <f t="shared" si="122"/>
        <v>-8.1699999999999995E-2</v>
      </c>
      <c r="Q458" s="187">
        <f t="shared" si="123"/>
        <v>-0.41799999999999998</v>
      </c>
      <c r="R458" s="187">
        <f t="shared" si="124"/>
        <v>1.3456999999999999</v>
      </c>
      <c r="S458" s="187">
        <f t="shared" si="125"/>
        <v>-0.25420000000000004</v>
      </c>
      <c r="T458" s="187">
        <f t="shared" si="126"/>
        <v>0.48759999999999998</v>
      </c>
      <c r="U458" s="187">
        <f t="shared" si="127"/>
        <v>-0.18469999999999998</v>
      </c>
    </row>
    <row r="459" spans="1:21" x14ac:dyDescent="0.35">
      <c r="A459" s="193">
        <v>43889</v>
      </c>
      <c r="B459">
        <v>-8.0998000000000001E-2</v>
      </c>
      <c r="C459">
        <v>-14.37</v>
      </c>
      <c r="D459">
        <v>-5.09</v>
      </c>
      <c r="E459">
        <v>-9.7200000000000006</v>
      </c>
      <c r="F459">
        <v>-41.74</v>
      </c>
      <c r="G459">
        <v>129.4</v>
      </c>
      <c r="H459">
        <v>-26.62</v>
      </c>
      <c r="I459">
        <v>46.89</v>
      </c>
      <c r="J459">
        <v>-20.11</v>
      </c>
      <c r="K459" s="108">
        <f>INDEX(Bonds!$A$1:$I$1387,MATCH(Sov!A459,Bonds!$A$1:$A$1387,0),4)</f>
        <v>-0.18</v>
      </c>
      <c r="L459" s="110">
        <f t="shared" si="128"/>
        <v>43889</v>
      </c>
      <c r="M459" s="187">
        <f t="shared" si="129"/>
        <v>9.9001999999999993E-2</v>
      </c>
      <c r="N459" s="187">
        <f t="shared" si="120"/>
        <v>-0.14369999999999999</v>
      </c>
      <c r="O459" s="187">
        <f t="shared" si="121"/>
        <v>-5.0900000000000001E-2</v>
      </c>
      <c r="P459" s="187">
        <f t="shared" si="122"/>
        <v>-9.7200000000000009E-2</v>
      </c>
      <c r="Q459" s="187">
        <f t="shared" si="123"/>
        <v>-0.41739999999999999</v>
      </c>
      <c r="R459" s="187">
        <f t="shared" si="124"/>
        <v>1.294</v>
      </c>
      <c r="S459" s="187">
        <f t="shared" si="125"/>
        <v>-0.26619999999999999</v>
      </c>
      <c r="T459" s="187">
        <f t="shared" si="126"/>
        <v>0.46889999999999998</v>
      </c>
      <c r="U459" s="187">
        <f t="shared" si="127"/>
        <v>-0.2011</v>
      </c>
    </row>
    <row r="460" spans="1:21" x14ac:dyDescent="0.35">
      <c r="A460" s="193">
        <v>43888</v>
      </c>
      <c r="B460">
        <v>1.1322E-2</v>
      </c>
      <c r="C460">
        <v>-13.48</v>
      </c>
      <c r="D460">
        <v>-5.56</v>
      </c>
      <c r="E460">
        <v>-7.99</v>
      </c>
      <c r="F460">
        <v>-38.950000000000003</v>
      </c>
      <c r="G460">
        <v>124.48</v>
      </c>
      <c r="H460">
        <v>-24.86</v>
      </c>
      <c r="I460">
        <v>45.71</v>
      </c>
      <c r="J460">
        <v>-19.14</v>
      </c>
      <c r="K460" s="108">
        <f>INDEX(Bonds!$A$1:$I$1387,MATCH(Sov!A460,Bonds!$A$1:$A$1387,0),4)</f>
        <v>-0.15</v>
      </c>
      <c r="L460" s="110">
        <f t="shared" si="128"/>
        <v>43888</v>
      </c>
      <c r="M460" s="187">
        <f t="shared" si="129"/>
        <v>0.16132199999999999</v>
      </c>
      <c r="N460" s="187">
        <f t="shared" si="120"/>
        <v>-0.1348</v>
      </c>
      <c r="O460" s="187">
        <f t="shared" si="121"/>
        <v>-5.5599999999999997E-2</v>
      </c>
      <c r="P460" s="187">
        <f t="shared" si="122"/>
        <v>-7.9899999999999999E-2</v>
      </c>
      <c r="Q460" s="187">
        <f t="shared" si="123"/>
        <v>-0.38950000000000001</v>
      </c>
      <c r="R460" s="187">
        <f t="shared" si="124"/>
        <v>1.2448000000000001</v>
      </c>
      <c r="S460" s="187">
        <f t="shared" si="125"/>
        <v>-0.24859999999999999</v>
      </c>
      <c r="T460" s="187">
        <f t="shared" si="126"/>
        <v>0.45710000000000001</v>
      </c>
      <c r="U460" s="187">
        <f t="shared" si="127"/>
        <v>-0.19140000000000001</v>
      </c>
    </row>
    <row r="461" spans="1:21" x14ac:dyDescent="0.35">
      <c r="A461" s="193">
        <v>43887</v>
      </c>
      <c r="B461">
        <v>-9.1409999999999998E-3</v>
      </c>
      <c r="C461">
        <v>-12.82</v>
      </c>
      <c r="D461">
        <v>-4.92</v>
      </c>
      <c r="E461">
        <v>-9</v>
      </c>
      <c r="F461">
        <v>-37.409999999999997</v>
      </c>
      <c r="G461">
        <v>111.15</v>
      </c>
      <c r="H461">
        <v>-23.84</v>
      </c>
      <c r="I461">
        <v>37.03</v>
      </c>
      <c r="J461">
        <v>-17.18</v>
      </c>
      <c r="K461" s="108">
        <f>INDEX(Bonds!$A$1:$I$1387,MATCH(Sov!A461,Bonds!$A$1:$A$1387,0),4)</f>
        <v>-0.12</v>
      </c>
      <c r="L461" s="110">
        <f t="shared" si="128"/>
        <v>43887</v>
      </c>
      <c r="M461" s="187">
        <f t="shared" si="129"/>
        <v>0.110859</v>
      </c>
      <c r="N461" s="187">
        <f t="shared" ref="N461:N524" si="130">C461/100</f>
        <v>-0.12820000000000001</v>
      </c>
      <c r="O461" s="187">
        <f t="shared" ref="O461:O524" si="131">D461/100</f>
        <v>-4.9200000000000001E-2</v>
      </c>
      <c r="P461" s="187">
        <f t="shared" ref="P461:P524" si="132">E461/100</f>
        <v>-0.09</v>
      </c>
      <c r="Q461" s="187">
        <f t="shared" ref="Q461:Q524" si="133">F461/100</f>
        <v>-0.37409999999999999</v>
      </c>
      <c r="R461" s="187">
        <f t="shared" ref="R461:R524" si="134">G461/100</f>
        <v>1.1115000000000002</v>
      </c>
      <c r="S461" s="187">
        <f t="shared" ref="S461:S524" si="135">H461/100</f>
        <v>-0.2384</v>
      </c>
      <c r="T461" s="187">
        <f t="shared" ref="T461:T524" si="136">I461/100</f>
        <v>0.37030000000000002</v>
      </c>
      <c r="U461" s="187">
        <f t="shared" ref="U461:U524" si="137">J461/100</f>
        <v>-0.17180000000000001</v>
      </c>
    </row>
    <row r="462" spans="1:21" x14ac:dyDescent="0.35">
      <c r="A462" s="193">
        <v>43886</v>
      </c>
      <c r="B462">
        <v>-2.3185999999999998E-2</v>
      </c>
      <c r="C462">
        <v>-13.69</v>
      </c>
      <c r="D462">
        <v>-2.63</v>
      </c>
      <c r="E462">
        <v>-7.02</v>
      </c>
      <c r="F462">
        <v>-36.380000000000003</v>
      </c>
      <c r="G462">
        <v>113.86</v>
      </c>
      <c r="H462">
        <v>-22.35</v>
      </c>
      <c r="I462">
        <v>36.28</v>
      </c>
      <c r="J462">
        <v>-16.34</v>
      </c>
      <c r="K462" s="108">
        <f>INDEX(Bonds!$A$1:$I$1387,MATCH(Sov!A462,Bonds!$A$1:$A$1387,0),4)</f>
        <v>-0.15</v>
      </c>
      <c r="L462" s="110">
        <f t="shared" si="128"/>
        <v>43886</v>
      </c>
      <c r="M462" s="187">
        <f t="shared" si="129"/>
        <v>0.12681399999999998</v>
      </c>
      <c r="N462" s="187">
        <f t="shared" si="130"/>
        <v>-0.13689999999999999</v>
      </c>
      <c r="O462" s="187">
        <f t="shared" si="131"/>
        <v>-2.63E-2</v>
      </c>
      <c r="P462" s="187">
        <f t="shared" si="132"/>
        <v>-7.0199999999999999E-2</v>
      </c>
      <c r="Q462" s="187">
        <f t="shared" si="133"/>
        <v>-0.36380000000000001</v>
      </c>
      <c r="R462" s="187">
        <f t="shared" si="134"/>
        <v>1.1386000000000001</v>
      </c>
      <c r="S462" s="187">
        <f t="shared" si="135"/>
        <v>-0.2235</v>
      </c>
      <c r="T462" s="187">
        <f t="shared" si="136"/>
        <v>0.36280000000000001</v>
      </c>
      <c r="U462" s="187">
        <f t="shared" si="137"/>
        <v>-0.16339999999999999</v>
      </c>
    </row>
    <row r="463" spans="1:21" x14ac:dyDescent="0.35">
      <c r="A463" s="193">
        <v>43885</v>
      </c>
      <c r="B463">
        <v>3.8790000000000001E-3</v>
      </c>
      <c r="C463">
        <v>-12.47</v>
      </c>
      <c r="D463">
        <v>-4.08</v>
      </c>
      <c r="E463">
        <v>-7.52</v>
      </c>
      <c r="F463">
        <v>-34.9</v>
      </c>
      <c r="G463">
        <v>109.68</v>
      </c>
      <c r="H463">
        <v>-22.55</v>
      </c>
      <c r="I463">
        <v>34.090000000000003</v>
      </c>
      <c r="J463">
        <v>-15.41</v>
      </c>
      <c r="K463" s="108">
        <f>INDEX(Bonds!$A$1:$I$1387,MATCH(Sov!A463,Bonds!$A$1:$A$1387,0),4)</f>
        <v>-0.13</v>
      </c>
      <c r="L463" s="110">
        <f t="shared" si="128"/>
        <v>43885</v>
      </c>
      <c r="M463" s="187">
        <f t="shared" si="129"/>
        <v>0.133879</v>
      </c>
      <c r="N463" s="187">
        <f t="shared" si="130"/>
        <v>-0.12470000000000001</v>
      </c>
      <c r="O463" s="187">
        <f t="shared" si="131"/>
        <v>-4.0800000000000003E-2</v>
      </c>
      <c r="P463" s="187">
        <f t="shared" si="132"/>
        <v>-7.5199999999999989E-2</v>
      </c>
      <c r="Q463" s="187">
        <f t="shared" si="133"/>
        <v>-0.34899999999999998</v>
      </c>
      <c r="R463" s="187">
        <f t="shared" si="134"/>
        <v>1.0968</v>
      </c>
      <c r="S463" s="187">
        <f t="shared" si="135"/>
        <v>-0.22550000000000001</v>
      </c>
      <c r="T463" s="187">
        <f t="shared" si="136"/>
        <v>0.34090000000000004</v>
      </c>
      <c r="U463" s="187">
        <f t="shared" si="137"/>
        <v>-0.15410000000000001</v>
      </c>
    </row>
    <row r="464" spans="1:21" x14ac:dyDescent="0.35">
      <c r="A464" s="193">
        <v>43882</v>
      </c>
      <c r="B464">
        <v>-4.0980000000000001E-3</v>
      </c>
      <c r="C464">
        <v>-11.8</v>
      </c>
      <c r="D464">
        <v>-3.61</v>
      </c>
      <c r="E464">
        <v>-9.35</v>
      </c>
      <c r="F464">
        <v>-33.229999999999997</v>
      </c>
      <c r="G464">
        <v>100.31</v>
      </c>
      <c r="H464">
        <v>-21.86</v>
      </c>
      <c r="I464">
        <v>32.6</v>
      </c>
      <c r="J464">
        <v>-15.67</v>
      </c>
      <c r="K464" s="108">
        <f>INDEX(Bonds!$A$1:$I$1387,MATCH(Sov!A464,Bonds!$A$1:$A$1387,0),4)</f>
        <v>-0.1</v>
      </c>
      <c r="L464" s="110">
        <f t="shared" si="128"/>
        <v>43882</v>
      </c>
      <c r="M464" s="187">
        <f t="shared" si="129"/>
        <v>9.5902000000000001E-2</v>
      </c>
      <c r="N464" s="187">
        <f t="shared" si="130"/>
        <v>-0.11800000000000001</v>
      </c>
      <c r="O464" s="187">
        <f t="shared" si="131"/>
        <v>-3.61E-2</v>
      </c>
      <c r="P464" s="187">
        <f t="shared" si="132"/>
        <v>-9.35E-2</v>
      </c>
      <c r="Q464" s="187">
        <f t="shared" si="133"/>
        <v>-0.33229999999999998</v>
      </c>
      <c r="R464" s="187">
        <f t="shared" si="134"/>
        <v>1.0031000000000001</v>
      </c>
      <c r="S464" s="187">
        <f t="shared" si="135"/>
        <v>-0.21859999999999999</v>
      </c>
      <c r="T464" s="187">
        <f t="shared" si="136"/>
        <v>0.32600000000000001</v>
      </c>
      <c r="U464" s="187">
        <f t="shared" si="137"/>
        <v>-0.15670000000000001</v>
      </c>
    </row>
    <row r="465" spans="1:21" x14ac:dyDescent="0.35">
      <c r="A465" s="193">
        <v>43881</v>
      </c>
      <c r="B465">
        <v>-2.8799000000000002E-2</v>
      </c>
      <c r="C465">
        <v>-11.5</v>
      </c>
      <c r="D465">
        <v>-5.2</v>
      </c>
      <c r="E465">
        <v>-8.9600000000000009</v>
      </c>
      <c r="F465">
        <v>-33.299999999999997</v>
      </c>
      <c r="G465">
        <v>101.82</v>
      </c>
      <c r="H465">
        <v>-20.95</v>
      </c>
      <c r="I465">
        <v>33.53</v>
      </c>
      <c r="J465">
        <v>-16.57</v>
      </c>
      <c r="K465" s="108">
        <f>INDEX(Bonds!$A$1:$I$1387,MATCH(Sov!A465,Bonds!$A$1:$A$1387,0),4)</f>
        <v>-0.1</v>
      </c>
      <c r="L465" s="110">
        <f t="shared" si="128"/>
        <v>43881</v>
      </c>
      <c r="M465" s="187">
        <f t="shared" si="129"/>
        <v>7.1201E-2</v>
      </c>
      <c r="N465" s="187">
        <f t="shared" si="130"/>
        <v>-0.115</v>
      </c>
      <c r="O465" s="187">
        <f t="shared" si="131"/>
        <v>-5.2000000000000005E-2</v>
      </c>
      <c r="P465" s="187">
        <f t="shared" si="132"/>
        <v>-8.9600000000000013E-2</v>
      </c>
      <c r="Q465" s="187">
        <f t="shared" si="133"/>
        <v>-0.33299999999999996</v>
      </c>
      <c r="R465" s="187">
        <f t="shared" si="134"/>
        <v>1.0182</v>
      </c>
      <c r="S465" s="187">
        <f t="shared" si="135"/>
        <v>-0.20949999999999999</v>
      </c>
      <c r="T465" s="187">
        <f t="shared" si="136"/>
        <v>0.33529999999999999</v>
      </c>
      <c r="U465" s="187">
        <f t="shared" si="137"/>
        <v>-0.16570000000000001</v>
      </c>
    </row>
    <row r="466" spans="1:21" x14ac:dyDescent="0.35">
      <c r="A466" s="193">
        <v>43880</v>
      </c>
      <c r="B466">
        <v>-3.3119000000000003E-2</v>
      </c>
      <c r="C466">
        <v>-12.2</v>
      </c>
      <c r="D466">
        <v>-4.5599999999999996</v>
      </c>
      <c r="E466">
        <v>-8.57</v>
      </c>
      <c r="F466">
        <v>-33.630000000000003</v>
      </c>
      <c r="G466">
        <v>102.41</v>
      </c>
      <c r="H466">
        <v>-22.02</v>
      </c>
      <c r="I466">
        <v>34.68</v>
      </c>
      <c r="J466">
        <v>-16.57</v>
      </c>
      <c r="K466" s="108">
        <f>INDEX(Bonds!$A$1:$I$1387,MATCH(Sov!A466,Bonds!$A$1:$A$1387,0),4)</f>
        <v>-0.08</v>
      </c>
      <c r="L466" s="110">
        <f t="shared" si="128"/>
        <v>43880</v>
      </c>
      <c r="M466" s="187">
        <f t="shared" si="129"/>
        <v>4.6880999999999999E-2</v>
      </c>
      <c r="N466" s="187">
        <f t="shared" si="130"/>
        <v>-0.122</v>
      </c>
      <c r="O466" s="187">
        <f t="shared" si="131"/>
        <v>-4.5599999999999995E-2</v>
      </c>
      <c r="P466" s="187">
        <f t="shared" si="132"/>
        <v>-8.5699999999999998E-2</v>
      </c>
      <c r="Q466" s="187">
        <f t="shared" si="133"/>
        <v>-0.33630000000000004</v>
      </c>
      <c r="R466" s="187">
        <f t="shared" si="134"/>
        <v>1.0241</v>
      </c>
      <c r="S466" s="187">
        <f t="shared" si="135"/>
        <v>-0.22020000000000001</v>
      </c>
      <c r="T466" s="187">
        <f t="shared" si="136"/>
        <v>0.3468</v>
      </c>
      <c r="U466" s="187">
        <f t="shared" si="137"/>
        <v>-0.16570000000000001</v>
      </c>
    </row>
    <row r="467" spans="1:21" x14ac:dyDescent="0.35">
      <c r="A467" s="193">
        <v>43879</v>
      </c>
      <c r="B467">
        <v>-2.2755999999999998E-2</v>
      </c>
      <c r="C467">
        <v>-12.44</v>
      </c>
      <c r="D467">
        <v>-5.05</v>
      </c>
      <c r="E467">
        <v>-8.34</v>
      </c>
      <c r="F467">
        <v>-33.75</v>
      </c>
      <c r="G467">
        <v>98.98</v>
      </c>
      <c r="H467">
        <v>-21.97</v>
      </c>
      <c r="I467">
        <v>34.979999999999997</v>
      </c>
      <c r="J467">
        <v>-16.260000000000002</v>
      </c>
      <c r="K467" s="108">
        <f>INDEX(Bonds!$A$1:$I$1387,MATCH(Sov!A467,Bonds!$A$1:$A$1387,0),4)</f>
        <v>-0.06</v>
      </c>
      <c r="L467" s="110">
        <f t="shared" si="128"/>
        <v>43879</v>
      </c>
      <c r="M467" s="187">
        <f t="shared" si="129"/>
        <v>3.7243999999999999E-2</v>
      </c>
      <c r="N467" s="187">
        <f t="shared" si="130"/>
        <v>-0.1244</v>
      </c>
      <c r="O467" s="187">
        <f t="shared" si="131"/>
        <v>-5.0499999999999996E-2</v>
      </c>
      <c r="P467" s="187">
        <f t="shared" si="132"/>
        <v>-8.3400000000000002E-2</v>
      </c>
      <c r="Q467" s="187">
        <f t="shared" si="133"/>
        <v>-0.33750000000000002</v>
      </c>
      <c r="R467" s="187">
        <f t="shared" si="134"/>
        <v>0.98980000000000001</v>
      </c>
      <c r="S467" s="187">
        <f t="shared" si="135"/>
        <v>-0.21969999999999998</v>
      </c>
      <c r="T467" s="187">
        <f t="shared" si="136"/>
        <v>0.34979999999999994</v>
      </c>
      <c r="U467" s="187">
        <f t="shared" si="137"/>
        <v>-0.16260000000000002</v>
      </c>
    </row>
    <row r="468" spans="1:21" x14ac:dyDescent="0.35">
      <c r="A468" s="193">
        <v>43878</v>
      </c>
      <c r="B468">
        <v>-2.4659999999999999E-3</v>
      </c>
      <c r="C468">
        <v>-12.66</v>
      </c>
      <c r="D468">
        <v>-5.3</v>
      </c>
      <c r="E468">
        <v>-9.06</v>
      </c>
      <c r="F468">
        <v>-34.619999999999997</v>
      </c>
      <c r="G468">
        <v>95.66</v>
      </c>
      <c r="H468">
        <v>-22.66</v>
      </c>
      <c r="I468">
        <v>34.340000000000003</v>
      </c>
      <c r="J468">
        <v>-16.14</v>
      </c>
      <c r="K468" s="108">
        <f>INDEX(Bonds!$A$1:$I$1387,MATCH(Sov!A468,Bonds!$A$1:$A$1387,0),4)</f>
        <v>-0.05</v>
      </c>
      <c r="L468" s="110">
        <f t="shared" si="128"/>
        <v>43878</v>
      </c>
      <c r="M468" s="187">
        <f t="shared" si="129"/>
        <v>4.7534E-2</v>
      </c>
      <c r="N468" s="187">
        <f t="shared" si="130"/>
        <v>-0.12659999999999999</v>
      </c>
      <c r="O468" s="187">
        <f t="shared" si="131"/>
        <v>-5.2999999999999999E-2</v>
      </c>
      <c r="P468" s="187">
        <f t="shared" si="132"/>
        <v>-9.06E-2</v>
      </c>
      <c r="Q468" s="187">
        <f t="shared" si="133"/>
        <v>-0.34619999999999995</v>
      </c>
      <c r="R468" s="187">
        <f t="shared" si="134"/>
        <v>0.95660000000000001</v>
      </c>
      <c r="S468" s="187">
        <f t="shared" si="135"/>
        <v>-0.2266</v>
      </c>
      <c r="T468" s="187">
        <f t="shared" si="136"/>
        <v>0.34340000000000004</v>
      </c>
      <c r="U468" s="187">
        <f t="shared" si="137"/>
        <v>-0.16140000000000002</v>
      </c>
    </row>
    <row r="469" spans="1:21" x14ac:dyDescent="0.35">
      <c r="A469" s="193">
        <v>43875</v>
      </c>
      <c r="B469">
        <v>2.4851000000000002E-2</v>
      </c>
      <c r="C469">
        <v>-13.78</v>
      </c>
      <c r="D469">
        <v>-5.2</v>
      </c>
      <c r="E469">
        <v>-9.18</v>
      </c>
      <c r="F469">
        <v>-34.97</v>
      </c>
      <c r="G469">
        <v>98.6</v>
      </c>
      <c r="H469">
        <v>-22.93</v>
      </c>
      <c r="I469">
        <v>34.26</v>
      </c>
      <c r="J469">
        <v>-16.579999999999998</v>
      </c>
      <c r="K469" s="108">
        <f>INDEX(Bonds!$A$1:$I$1387,MATCH(Sov!A469,Bonds!$A$1:$A$1387,0),4)</f>
        <v>-0.04</v>
      </c>
      <c r="L469" s="110">
        <f t="shared" si="128"/>
        <v>43875</v>
      </c>
      <c r="M469" s="187">
        <f t="shared" si="129"/>
        <v>6.4851000000000006E-2</v>
      </c>
      <c r="N469" s="187">
        <f t="shared" si="130"/>
        <v>-0.13780000000000001</v>
      </c>
      <c r="O469" s="187">
        <f t="shared" si="131"/>
        <v>-5.2000000000000005E-2</v>
      </c>
      <c r="P469" s="187">
        <f t="shared" si="132"/>
        <v>-9.1799999999999993E-2</v>
      </c>
      <c r="Q469" s="187">
        <f t="shared" si="133"/>
        <v>-0.34970000000000001</v>
      </c>
      <c r="R469" s="187">
        <f t="shared" si="134"/>
        <v>0.98599999999999999</v>
      </c>
      <c r="S469" s="187">
        <f t="shared" si="135"/>
        <v>-0.2293</v>
      </c>
      <c r="T469" s="187">
        <f t="shared" si="136"/>
        <v>0.34259999999999996</v>
      </c>
      <c r="U469" s="187">
        <f t="shared" si="137"/>
        <v>-0.16579999999999998</v>
      </c>
    </row>
    <row r="470" spans="1:21" x14ac:dyDescent="0.35">
      <c r="A470" s="193">
        <v>43874</v>
      </c>
      <c r="B470">
        <v>3.4056999999999997E-2</v>
      </c>
      <c r="C470">
        <v>-12.54</v>
      </c>
      <c r="D470">
        <v>-6.11</v>
      </c>
      <c r="E470">
        <v>-9.35</v>
      </c>
      <c r="F470">
        <v>-34.72</v>
      </c>
      <c r="G470">
        <v>93.35</v>
      </c>
      <c r="H470">
        <v>-22.71</v>
      </c>
      <c r="I470">
        <v>33.450000000000003</v>
      </c>
      <c r="J470">
        <v>-14.22</v>
      </c>
      <c r="K470" s="108">
        <f>INDEX(Bonds!$A$1:$I$1387,MATCH(Sov!A470,Bonds!$A$1:$A$1387,0),4)</f>
        <v>-0.04</v>
      </c>
      <c r="L470" s="110">
        <f t="shared" si="128"/>
        <v>43874</v>
      </c>
      <c r="M470" s="187">
        <f t="shared" si="129"/>
        <v>7.4056999999999998E-2</v>
      </c>
      <c r="N470" s="187">
        <f t="shared" si="130"/>
        <v>-0.12539999999999998</v>
      </c>
      <c r="O470" s="187">
        <f t="shared" si="131"/>
        <v>-6.1100000000000002E-2</v>
      </c>
      <c r="P470" s="187">
        <f t="shared" si="132"/>
        <v>-9.35E-2</v>
      </c>
      <c r="Q470" s="187">
        <f t="shared" si="133"/>
        <v>-0.34720000000000001</v>
      </c>
      <c r="R470" s="187">
        <f t="shared" si="134"/>
        <v>0.9335</v>
      </c>
      <c r="S470" s="187">
        <f t="shared" si="135"/>
        <v>-0.2271</v>
      </c>
      <c r="T470" s="187">
        <f t="shared" si="136"/>
        <v>0.33450000000000002</v>
      </c>
      <c r="U470" s="187">
        <f t="shared" si="137"/>
        <v>-0.14219999999999999</v>
      </c>
    </row>
    <row r="471" spans="1:21" x14ac:dyDescent="0.35">
      <c r="A471" s="193">
        <v>43873</v>
      </c>
      <c r="B471">
        <v>1.4768E-2</v>
      </c>
      <c r="C471">
        <v>-13.41</v>
      </c>
      <c r="D471">
        <v>-6.3</v>
      </c>
      <c r="E471">
        <v>-10.050000000000001</v>
      </c>
      <c r="F471">
        <v>-35.25</v>
      </c>
      <c r="G471">
        <v>93.56</v>
      </c>
      <c r="H471">
        <v>-22.64</v>
      </c>
      <c r="I471">
        <v>32.880000000000003</v>
      </c>
      <c r="J471">
        <v>-17.260000000000002</v>
      </c>
      <c r="K471" s="108">
        <f>INDEX(Bonds!$A$1:$I$1387,MATCH(Sov!A471,Bonds!$A$1:$A$1387,0),4)</f>
        <v>-0.02</v>
      </c>
      <c r="L471" s="110">
        <f t="shared" si="128"/>
        <v>43873</v>
      </c>
      <c r="M471" s="187">
        <f t="shared" si="129"/>
        <v>3.4768E-2</v>
      </c>
      <c r="N471" s="187">
        <f t="shared" si="130"/>
        <v>-0.1341</v>
      </c>
      <c r="O471" s="187">
        <f t="shared" si="131"/>
        <v>-6.3E-2</v>
      </c>
      <c r="P471" s="187">
        <f t="shared" si="132"/>
        <v>-0.10050000000000001</v>
      </c>
      <c r="Q471" s="187">
        <f t="shared" si="133"/>
        <v>-0.35249999999999998</v>
      </c>
      <c r="R471" s="187">
        <f t="shared" si="134"/>
        <v>0.93559999999999999</v>
      </c>
      <c r="S471" s="187">
        <f t="shared" si="135"/>
        <v>-0.22640000000000002</v>
      </c>
      <c r="T471" s="187">
        <f t="shared" si="136"/>
        <v>0.32880000000000004</v>
      </c>
      <c r="U471" s="187">
        <f t="shared" si="137"/>
        <v>-0.1726</v>
      </c>
    </row>
    <row r="472" spans="1:21" x14ac:dyDescent="0.35">
      <c r="A472" s="193">
        <v>43872</v>
      </c>
      <c r="B472">
        <v>1.4604000000000001E-2</v>
      </c>
      <c r="C472">
        <v>-13.58</v>
      </c>
      <c r="D472">
        <v>-4.3600000000000003</v>
      </c>
      <c r="E472">
        <v>-8.65</v>
      </c>
      <c r="F472">
        <v>-36.159999999999997</v>
      </c>
      <c r="G472">
        <v>99.95</v>
      </c>
      <c r="H472">
        <v>-22.51</v>
      </c>
      <c r="I472">
        <v>31.64</v>
      </c>
      <c r="J472">
        <v>-18.32</v>
      </c>
      <c r="K472" s="108">
        <f>INDEX(Bonds!$A$1:$I$1387,MATCH(Sov!A472,Bonds!$A$1:$A$1387,0),4)</f>
        <v>-0.02</v>
      </c>
      <c r="L472" s="110">
        <f t="shared" si="128"/>
        <v>43872</v>
      </c>
      <c r="M472" s="187">
        <f t="shared" si="129"/>
        <v>3.4604000000000003E-2</v>
      </c>
      <c r="N472" s="187">
        <f t="shared" si="130"/>
        <v>-0.1358</v>
      </c>
      <c r="O472" s="187">
        <f t="shared" si="131"/>
        <v>-4.36E-2</v>
      </c>
      <c r="P472" s="187">
        <f t="shared" si="132"/>
        <v>-8.6500000000000007E-2</v>
      </c>
      <c r="Q472" s="187">
        <f t="shared" si="133"/>
        <v>-0.36159999999999998</v>
      </c>
      <c r="R472" s="187">
        <f t="shared" si="134"/>
        <v>0.99950000000000006</v>
      </c>
      <c r="S472" s="187">
        <f t="shared" si="135"/>
        <v>-0.22510000000000002</v>
      </c>
      <c r="T472" s="187">
        <f t="shared" si="136"/>
        <v>0.31640000000000001</v>
      </c>
      <c r="U472" s="187">
        <f t="shared" si="137"/>
        <v>-0.1832</v>
      </c>
    </row>
    <row r="473" spans="1:21" x14ac:dyDescent="0.35">
      <c r="A473" s="193">
        <v>43871</v>
      </c>
      <c r="B473">
        <v>3.1088000000000001E-2</v>
      </c>
      <c r="C473">
        <v>-14.4</v>
      </c>
      <c r="D473">
        <v>-6.62</v>
      </c>
      <c r="E473">
        <v>-10.37</v>
      </c>
      <c r="F473">
        <v>-36.4</v>
      </c>
      <c r="G473">
        <v>99.28</v>
      </c>
      <c r="H473">
        <v>-23.07</v>
      </c>
      <c r="I473">
        <v>32.43</v>
      </c>
      <c r="J473">
        <v>-19.47</v>
      </c>
      <c r="K473" s="108">
        <f>INDEX(Bonds!$A$1:$I$1387,MATCH(Sov!A473,Bonds!$A$1:$A$1387,0),4)</f>
        <v>-0.04</v>
      </c>
      <c r="L473" s="110">
        <f t="shared" si="128"/>
        <v>43871</v>
      </c>
      <c r="M473" s="187">
        <f t="shared" si="129"/>
        <v>7.1087999999999998E-2</v>
      </c>
      <c r="N473" s="187">
        <f t="shared" si="130"/>
        <v>-0.14400000000000002</v>
      </c>
      <c r="O473" s="187">
        <f t="shared" si="131"/>
        <v>-6.6199999999999995E-2</v>
      </c>
      <c r="P473" s="187">
        <f t="shared" si="132"/>
        <v>-0.10369999999999999</v>
      </c>
      <c r="Q473" s="187">
        <f t="shared" si="133"/>
        <v>-0.36399999999999999</v>
      </c>
      <c r="R473" s="187">
        <f t="shared" si="134"/>
        <v>0.99280000000000002</v>
      </c>
      <c r="S473" s="187">
        <f t="shared" si="135"/>
        <v>-0.23070000000000002</v>
      </c>
      <c r="T473" s="187">
        <f t="shared" si="136"/>
        <v>0.32429999999999998</v>
      </c>
      <c r="U473" s="187">
        <f t="shared" si="137"/>
        <v>-0.19469999999999998</v>
      </c>
    </row>
    <row r="474" spans="1:21" x14ac:dyDescent="0.35">
      <c r="A474" s="193">
        <v>43868</v>
      </c>
      <c r="B474">
        <v>8.1980000000000004E-3</v>
      </c>
      <c r="C474">
        <v>-14.72</v>
      </c>
      <c r="D474">
        <v>-6.38</v>
      </c>
      <c r="E474">
        <v>-10.31</v>
      </c>
      <c r="F474">
        <v>-35.99</v>
      </c>
      <c r="G474">
        <v>95.95</v>
      </c>
      <c r="H474">
        <v>-23.55</v>
      </c>
      <c r="I474">
        <v>32.380000000000003</v>
      </c>
      <c r="J474">
        <v>-19.809999999999999</v>
      </c>
      <c r="K474" s="108">
        <f>INDEX(Bonds!$A$1:$I$1387,MATCH(Sov!A474,Bonds!$A$1:$A$1387,0),4)</f>
        <v>-1.4999999999999999E-2</v>
      </c>
      <c r="L474" s="110">
        <f t="shared" si="128"/>
        <v>43868</v>
      </c>
      <c r="M474" s="187">
        <f t="shared" si="129"/>
        <v>2.3198E-2</v>
      </c>
      <c r="N474" s="187">
        <f t="shared" si="130"/>
        <v>-0.1472</v>
      </c>
      <c r="O474" s="187">
        <f t="shared" si="131"/>
        <v>-6.3799999999999996E-2</v>
      </c>
      <c r="P474" s="187">
        <f t="shared" si="132"/>
        <v>-0.10310000000000001</v>
      </c>
      <c r="Q474" s="187">
        <f t="shared" si="133"/>
        <v>-0.3599</v>
      </c>
      <c r="R474" s="187">
        <f t="shared" si="134"/>
        <v>0.95950000000000002</v>
      </c>
      <c r="S474" s="187">
        <f t="shared" si="135"/>
        <v>-0.23550000000000001</v>
      </c>
      <c r="T474" s="187">
        <f t="shared" si="136"/>
        <v>0.32380000000000003</v>
      </c>
      <c r="U474" s="187">
        <f t="shared" si="137"/>
        <v>-0.1981</v>
      </c>
    </row>
    <row r="475" spans="1:21" x14ac:dyDescent="0.35">
      <c r="A475" s="193">
        <v>43867</v>
      </c>
      <c r="B475">
        <v>5.0959999999999998E-3</v>
      </c>
      <c r="C475">
        <v>-14.42</v>
      </c>
      <c r="D475">
        <v>-6.6</v>
      </c>
      <c r="E475">
        <v>-10.29</v>
      </c>
      <c r="F475">
        <v>-37.07</v>
      </c>
      <c r="G475">
        <v>95.48</v>
      </c>
      <c r="H475">
        <v>-23.93</v>
      </c>
      <c r="I475">
        <v>31.18</v>
      </c>
      <c r="J475">
        <v>-19.72</v>
      </c>
      <c r="K475" s="108">
        <f>INDEX(Bonds!$A$1:$I$1387,MATCH(Sov!A475,Bonds!$A$1:$A$1387,0),4)</f>
        <v>3.0000000000000001E-3</v>
      </c>
      <c r="L475" s="110">
        <f t="shared" si="128"/>
        <v>43867</v>
      </c>
      <c r="M475" s="187">
        <f t="shared" si="129"/>
        <v>2.0959999999999998E-3</v>
      </c>
      <c r="N475" s="187">
        <f t="shared" si="130"/>
        <v>-0.14419999999999999</v>
      </c>
      <c r="O475" s="187">
        <f t="shared" si="131"/>
        <v>-6.6000000000000003E-2</v>
      </c>
      <c r="P475" s="187">
        <f t="shared" si="132"/>
        <v>-0.10289999999999999</v>
      </c>
      <c r="Q475" s="187">
        <f t="shared" si="133"/>
        <v>-0.37070000000000003</v>
      </c>
      <c r="R475" s="187">
        <f t="shared" si="134"/>
        <v>0.95480000000000009</v>
      </c>
      <c r="S475" s="187">
        <f t="shared" si="135"/>
        <v>-0.23929999999999998</v>
      </c>
      <c r="T475" s="187">
        <f t="shared" si="136"/>
        <v>0.31180000000000002</v>
      </c>
      <c r="U475" s="187">
        <f t="shared" si="137"/>
        <v>-0.19719999999999999</v>
      </c>
    </row>
    <row r="476" spans="1:21" x14ac:dyDescent="0.35">
      <c r="A476" s="193">
        <v>43866</v>
      </c>
      <c r="B476">
        <v>3.0134000000000001E-2</v>
      </c>
      <c r="C476">
        <v>-13.93</v>
      </c>
      <c r="D476">
        <v>-6.11</v>
      </c>
      <c r="E476">
        <v>-9.6199999999999992</v>
      </c>
      <c r="F476">
        <v>-36.79</v>
      </c>
      <c r="G476">
        <v>95.86</v>
      </c>
      <c r="H476">
        <v>-23.51</v>
      </c>
      <c r="I476">
        <v>30.91</v>
      </c>
      <c r="J476">
        <v>-19.600000000000001</v>
      </c>
      <c r="K476" s="108">
        <f>INDEX(Bonds!$A$1:$I$1387,MATCH(Sov!A476,Bonds!$A$1:$A$1387,0),4)</f>
        <v>1.0999999999999999E-2</v>
      </c>
      <c r="L476" s="110">
        <f t="shared" si="128"/>
        <v>43866</v>
      </c>
      <c r="M476" s="187">
        <f t="shared" si="129"/>
        <v>1.9134000000000002E-2</v>
      </c>
      <c r="N476" s="187">
        <f t="shared" si="130"/>
        <v>-0.13930000000000001</v>
      </c>
      <c r="O476" s="187">
        <f t="shared" si="131"/>
        <v>-6.1100000000000002E-2</v>
      </c>
      <c r="P476" s="187">
        <f t="shared" si="132"/>
        <v>-9.6199999999999994E-2</v>
      </c>
      <c r="Q476" s="187">
        <f t="shared" si="133"/>
        <v>-0.3679</v>
      </c>
      <c r="R476" s="187">
        <f t="shared" si="134"/>
        <v>0.95860000000000001</v>
      </c>
      <c r="S476" s="187">
        <f t="shared" si="135"/>
        <v>-0.2351</v>
      </c>
      <c r="T476" s="187">
        <f t="shared" si="136"/>
        <v>0.30909999999999999</v>
      </c>
      <c r="U476" s="187">
        <f t="shared" si="137"/>
        <v>-0.19600000000000001</v>
      </c>
    </row>
    <row r="477" spans="1:21" x14ac:dyDescent="0.35">
      <c r="A477" s="193">
        <v>43865</v>
      </c>
      <c r="B477">
        <v>3.6842E-2</v>
      </c>
      <c r="C477">
        <v>-14.27</v>
      </c>
      <c r="D477">
        <v>-9.1300000000000008</v>
      </c>
      <c r="E477">
        <v>-9.49</v>
      </c>
      <c r="F477">
        <v>-37.17</v>
      </c>
      <c r="G477">
        <v>97.09</v>
      </c>
      <c r="H477">
        <v>-24.15</v>
      </c>
      <c r="I477">
        <v>31.75</v>
      </c>
      <c r="J477">
        <v>-19.8</v>
      </c>
      <c r="K477" s="108">
        <f>INDEX(Bonds!$A$1:$I$1387,MATCH(Sov!A477,Bonds!$A$1:$A$1387,0),4)</f>
        <v>-0.03</v>
      </c>
      <c r="L477" s="110">
        <f t="shared" si="128"/>
        <v>43865</v>
      </c>
      <c r="M477" s="187">
        <f t="shared" si="129"/>
        <v>6.6841999999999999E-2</v>
      </c>
      <c r="N477" s="187">
        <f t="shared" si="130"/>
        <v>-0.14269999999999999</v>
      </c>
      <c r="O477" s="187">
        <f t="shared" si="131"/>
        <v>-9.1300000000000006E-2</v>
      </c>
      <c r="P477" s="187">
        <f t="shared" si="132"/>
        <v>-9.4899999999999998E-2</v>
      </c>
      <c r="Q477" s="187">
        <f t="shared" si="133"/>
        <v>-0.37170000000000003</v>
      </c>
      <c r="R477" s="187">
        <f t="shared" si="134"/>
        <v>0.97089999999999999</v>
      </c>
      <c r="S477" s="187">
        <f t="shared" si="135"/>
        <v>-0.24149999999999999</v>
      </c>
      <c r="T477" s="187">
        <f t="shared" si="136"/>
        <v>0.3175</v>
      </c>
      <c r="U477" s="187">
        <f t="shared" si="137"/>
        <v>-0.19800000000000001</v>
      </c>
    </row>
    <row r="478" spans="1:21" x14ac:dyDescent="0.35">
      <c r="A478" s="193">
        <v>43864</v>
      </c>
      <c r="B478">
        <v>8.2256999999999997E-2</v>
      </c>
      <c r="C478">
        <v>-14.5</v>
      </c>
      <c r="D478">
        <v>-8.6999999999999993</v>
      </c>
      <c r="E478">
        <v>-10.19</v>
      </c>
      <c r="F478">
        <v>-38.07</v>
      </c>
      <c r="G478">
        <v>101</v>
      </c>
      <c r="H478">
        <v>-24.74</v>
      </c>
      <c r="I478">
        <v>33.409999999999997</v>
      </c>
      <c r="J478">
        <v>-19.829999999999998</v>
      </c>
      <c r="K478" s="108">
        <f>INDEX(Bonds!$A$1:$I$1387,MATCH(Sov!A478,Bonds!$A$1:$A$1387,0),4)</f>
        <v>-0.06</v>
      </c>
      <c r="L478" s="110">
        <f t="shared" si="128"/>
        <v>43864</v>
      </c>
      <c r="M478" s="187">
        <f t="shared" si="129"/>
        <v>0.14225699999999999</v>
      </c>
      <c r="N478" s="187">
        <f t="shared" si="130"/>
        <v>-0.14499999999999999</v>
      </c>
      <c r="O478" s="187">
        <f t="shared" si="131"/>
        <v>-8.6999999999999994E-2</v>
      </c>
      <c r="P478" s="187">
        <f t="shared" si="132"/>
        <v>-0.10189999999999999</v>
      </c>
      <c r="Q478" s="187">
        <f t="shared" si="133"/>
        <v>-0.38069999999999998</v>
      </c>
      <c r="R478" s="187">
        <f t="shared" si="134"/>
        <v>1.01</v>
      </c>
      <c r="S478" s="187">
        <f t="shared" si="135"/>
        <v>-0.24739999999999998</v>
      </c>
      <c r="T478" s="187">
        <f t="shared" si="136"/>
        <v>0.33409999999999995</v>
      </c>
      <c r="U478" s="187">
        <f t="shared" si="137"/>
        <v>-0.19829999999999998</v>
      </c>
    </row>
    <row r="479" spans="1:21" x14ac:dyDescent="0.35">
      <c r="A479" s="193">
        <v>43861</v>
      </c>
      <c r="B479">
        <v>7.5814999999999994E-2</v>
      </c>
      <c r="C479">
        <v>-14.81</v>
      </c>
      <c r="D479">
        <v>-10.039999999999999</v>
      </c>
      <c r="E479">
        <v>-9.69</v>
      </c>
      <c r="F479">
        <v>-38.19</v>
      </c>
      <c r="G479">
        <v>98</v>
      </c>
      <c r="H479">
        <v>-24.8</v>
      </c>
      <c r="I479">
        <v>30.6</v>
      </c>
      <c r="J479">
        <v>-19.399999999999999</v>
      </c>
      <c r="K479" s="108">
        <f>INDEX(Bonds!$A$1:$I$1387,MATCH(Sov!A479,Bonds!$A$1:$A$1387,0),4)</f>
        <v>-5.6000000000000001E-2</v>
      </c>
      <c r="L479" s="110">
        <f t="shared" si="128"/>
        <v>43861</v>
      </c>
      <c r="M479" s="187">
        <f t="shared" si="129"/>
        <v>0.13181499999999999</v>
      </c>
      <c r="N479" s="187">
        <f t="shared" si="130"/>
        <v>-0.14810000000000001</v>
      </c>
      <c r="O479" s="187">
        <f t="shared" si="131"/>
        <v>-0.10039999999999999</v>
      </c>
      <c r="P479" s="187">
        <f t="shared" si="132"/>
        <v>-9.69E-2</v>
      </c>
      <c r="Q479" s="187">
        <f t="shared" si="133"/>
        <v>-0.38189999999999996</v>
      </c>
      <c r="R479" s="187">
        <f t="shared" si="134"/>
        <v>0.98</v>
      </c>
      <c r="S479" s="187">
        <f t="shared" si="135"/>
        <v>-0.248</v>
      </c>
      <c r="T479" s="187">
        <f t="shared" si="136"/>
        <v>0.30599999999999999</v>
      </c>
      <c r="U479" s="187">
        <f t="shared" si="137"/>
        <v>-0.19399999999999998</v>
      </c>
    </row>
    <row r="480" spans="1:21" x14ac:dyDescent="0.35">
      <c r="A480" s="193">
        <v>43860</v>
      </c>
      <c r="B480">
        <v>6.7144999999999996E-2</v>
      </c>
      <c r="C480">
        <v>-15.27</v>
      </c>
      <c r="D480">
        <v>-10.19</v>
      </c>
      <c r="E480">
        <v>-10.94</v>
      </c>
      <c r="F480">
        <v>-38.1</v>
      </c>
      <c r="G480">
        <v>96.41</v>
      </c>
      <c r="H480">
        <v>-25.18</v>
      </c>
      <c r="I480">
        <v>31.52</v>
      </c>
      <c r="J480">
        <v>-19.05</v>
      </c>
      <c r="K480" s="108">
        <f>INDEX(Bonds!$A$1:$I$1387,MATCH(Sov!A480,Bonds!$A$1:$A$1387,0),4)</f>
        <v>-3.2000000000000001E-2</v>
      </c>
      <c r="L480" s="110">
        <f t="shared" si="128"/>
        <v>43860</v>
      </c>
      <c r="M480" s="187">
        <f t="shared" si="129"/>
        <v>9.9144999999999997E-2</v>
      </c>
      <c r="N480" s="187">
        <f t="shared" si="130"/>
        <v>-0.1527</v>
      </c>
      <c r="O480" s="187">
        <f t="shared" si="131"/>
        <v>-0.10189999999999999</v>
      </c>
      <c r="P480" s="187">
        <f t="shared" si="132"/>
        <v>-0.1094</v>
      </c>
      <c r="Q480" s="187">
        <f t="shared" si="133"/>
        <v>-0.38100000000000001</v>
      </c>
      <c r="R480" s="187">
        <f t="shared" si="134"/>
        <v>0.96409999999999996</v>
      </c>
      <c r="S480" s="187">
        <f t="shared" si="135"/>
        <v>-0.25180000000000002</v>
      </c>
      <c r="T480" s="187">
        <f t="shared" si="136"/>
        <v>0.31519999999999998</v>
      </c>
      <c r="U480" s="187">
        <f t="shared" si="137"/>
        <v>-0.1905</v>
      </c>
    </row>
    <row r="481" spans="1:21" x14ac:dyDescent="0.35">
      <c r="A481" s="193">
        <v>43859</v>
      </c>
      <c r="B481">
        <v>-8.2290000000000002E-3</v>
      </c>
      <c r="C481">
        <v>-14.84</v>
      </c>
      <c r="D481">
        <v>-10.15</v>
      </c>
      <c r="E481">
        <v>-10.83</v>
      </c>
      <c r="F481">
        <v>-37.630000000000003</v>
      </c>
      <c r="G481">
        <v>95.45</v>
      </c>
      <c r="H481">
        <v>-24.75</v>
      </c>
      <c r="I481">
        <v>32.049999999999997</v>
      </c>
      <c r="J481">
        <v>-19.59</v>
      </c>
      <c r="K481" s="108">
        <f>INDEX(Bonds!$A$1:$I$1387,MATCH(Sov!A481,Bonds!$A$1:$A$1387,0),4)</f>
        <v>-1.7999999999999999E-2</v>
      </c>
      <c r="L481" s="110">
        <f t="shared" si="128"/>
        <v>43859</v>
      </c>
      <c r="M481" s="187">
        <f t="shared" si="129"/>
        <v>9.7709999999999984E-3</v>
      </c>
      <c r="N481" s="187">
        <f t="shared" si="130"/>
        <v>-0.1484</v>
      </c>
      <c r="O481" s="187">
        <f t="shared" si="131"/>
        <v>-0.10150000000000001</v>
      </c>
      <c r="P481" s="187">
        <f t="shared" si="132"/>
        <v>-0.10830000000000001</v>
      </c>
      <c r="Q481" s="187">
        <f t="shared" si="133"/>
        <v>-0.37630000000000002</v>
      </c>
      <c r="R481" s="187">
        <f t="shared" si="134"/>
        <v>0.95450000000000002</v>
      </c>
      <c r="S481" s="187">
        <f t="shared" si="135"/>
        <v>-0.2475</v>
      </c>
      <c r="T481" s="187">
        <f t="shared" si="136"/>
        <v>0.32049999999999995</v>
      </c>
      <c r="U481" s="187">
        <f t="shared" si="137"/>
        <v>-0.19589999999999999</v>
      </c>
    </row>
    <row r="482" spans="1:21" x14ac:dyDescent="0.35">
      <c r="A482" s="193">
        <v>43858</v>
      </c>
      <c r="B482">
        <v>-9.221E-3</v>
      </c>
      <c r="C482">
        <v>-13.74</v>
      </c>
      <c r="D482">
        <v>-8.5399999999999991</v>
      </c>
      <c r="E482">
        <v>-9.6199999999999992</v>
      </c>
      <c r="F482">
        <v>-36.47</v>
      </c>
      <c r="G482">
        <v>100.62</v>
      </c>
      <c r="H482">
        <v>-23.76</v>
      </c>
      <c r="I482">
        <v>32.21</v>
      </c>
      <c r="J482">
        <v>-18.68</v>
      </c>
      <c r="K482" s="108">
        <f>INDEX(Bonds!$A$1:$I$1387,MATCH(Sov!A482,Bonds!$A$1:$A$1387,0),4)</f>
        <v>1.4999999999999999E-2</v>
      </c>
      <c r="L482" s="110">
        <f t="shared" si="128"/>
        <v>43858</v>
      </c>
      <c r="M482" s="187">
        <f t="shared" si="129"/>
        <v>-2.4220999999999999E-2</v>
      </c>
      <c r="N482" s="187">
        <f t="shared" si="130"/>
        <v>-0.13739999999999999</v>
      </c>
      <c r="O482" s="187">
        <f t="shared" si="131"/>
        <v>-8.539999999999999E-2</v>
      </c>
      <c r="P482" s="187">
        <f t="shared" si="132"/>
        <v>-9.6199999999999994E-2</v>
      </c>
      <c r="Q482" s="187">
        <f t="shared" si="133"/>
        <v>-0.36469999999999997</v>
      </c>
      <c r="R482" s="187">
        <f t="shared" si="134"/>
        <v>1.0062</v>
      </c>
      <c r="S482" s="187">
        <f t="shared" si="135"/>
        <v>-0.23760000000000001</v>
      </c>
      <c r="T482" s="187">
        <f t="shared" si="136"/>
        <v>0.3221</v>
      </c>
      <c r="U482" s="187">
        <f t="shared" si="137"/>
        <v>-0.18679999999999999</v>
      </c>
    </row>
    <row r="483" spans="1:21" x14ac:dyDescent="0.35">
      <c r="A483" s="193">
        <v>43857</v>
      </c>
      <c r="B483">
        <v>2.7876999999999999E-2</v>
      </c>
      <c r="C483">
        <v>-12.43</v>
      </c>
      <c r="D483">
        <v>-8.9700000000000006</v>
      </c>
      <c r="E483">
        <v>-9.34</v>
      </c>
      <c r="F483">
        <v>-36.31</v>
      </c>
      <c r="G483">
        <v>104.54</v>
      </c>
      <c r="H483">
        <v>-23.61</v>
      </c>
      <c r="I483">
        <v>32.270000000000003</v>
      </c>
      <c r="J483">
        <v>-18.54</v>
      </c>
      <c r="K483" s="108">
        <f>INDEX(Bonds!$A$1:$I$1387,MATCH(Sov!A483,Bonds!$A$1:$A$1387,0),4)</f>
        <v>-0.02</v>
      </c>
      <c r="L483" s="110">
        <f t="shared" si="128"/>
        <v>43857</v>
      </c>
      <c r="M483" s="187">
        <f t="shared" si="129"/>
        <v>4.7877000000000003E-2</v>
      </c>
      <c r="N483" s="187">
        <f t="shared" si="130"/>
        <v>-0.12429999999999999</v>
      </c>
      <c r="O483" s="187">
        <f t="shared" si="131"/>
        <v>-8.9700000000000002E-2</v>
      </c>
      <c r="P483" s="187">
        <f t="shared" si="132"/>
        <v>-9.3399999999999997E-2</v>
      </c>
      <c r="Q483" s="187">
        <f t="shared" si="133"/>
        <v>-0.36310000000000003</v>
      </c>
      <c r="R483" s="187">
        <f t="shared" si="134"/>
        <v>1.0454000000000001</v>
      </c>
      <c r="S483" s="187">
        <f t="shared" si="135"/>
        <v>-0.2361</v>
      </c>
      <c r="T483" s="187">
        <f t="shared" si="136"/>
        <v>0.32270000000000004</v>
      </c>
      <c r="U483" s="187">
        <f t="shared" si="137"/>
        <v>-0.18539999999999998</v>
      </c>
    </row>
    <row r="484" spans="1:21" x14ac:dyDescent="0.35">
      <c r="A484" s="193">
        <v>43854</v>
      </c>
      <c r="B484">
        <v>5.7993000000000003E-2</v>
      </c>
      <c r="C484">
        <v>-13.09</v>
      </c>
      <c r="D484">
        <v>-9.57</v>
      </c>
      <c r="E484">
        <v>-10.11</v>
      </c>
      <c r="F484">
        <v>-36.96</v>
      </c>
      <c r="G484">
        <v>119.16</v>
      </c>
      <c r="H484">
        <v>-24.41</v>
      </c>
      <c r="I484">
        <v>32.79</v>
      </c>
      <c r="J484">
        <v>-17.97</v>
      </c>
      <c r="K484" s="108">
        <f>INDEX(Bonds!$A$1:$I$1387,MATCH(Sov!A484,Bonds!$A$1:$A$1387,0),4)</f>
        <v>0.03</v>
      </c>
      <c r="L484" s="110">
        <f t="shared" ref="L484:L547" si="138">A484</f>
        <v>43854</v>
      </c>
      <c r="M484" s="187">
        <f t="shared" ref="M484:M547" si="139">B484-$K484</f>
        <v>2.7993000000000004E-2</v>
      </c>
      <c r="N484" s="187">
        <f t="shared" si="130"/>
        <v>-0.13089999999999999</v>
      </c>
      <c r="O484" s="187">
        <f t="shared" si="131"/>
        <v>-9.5700000000000007E-2</v>
      </c>
      <c r="P484" s="187">
        <f t="shared" si="132"/>
        <v>-0.1011</v>
      </c>
      <c r="Q484" s="187">
        <f t="shared" si="133"/>
        <v>-0.36959999999999998</v>
      </c>
      <c r="R484" s="187">
        <f t="shared" si="134"/>
        <v>1.1916</v>
      </c>
      <c r="S484" s="187">
        <f t="shared" si="135"/>
        <v>-0.24410000000000001</v>
      </c>
      <c r="T484" s="187">
        <f t="shared" si="136"/>
        <v>0.32789999999999997</v>
      </c>
      <c r="U484" s="187">
        <f t="shared" si="137"/>
        <v>-0.1797</v>
      </c>
    </row>
    <row r="485" spans="1:21" x14ac:dyDescent="0.35">
      <c r="A485" s="193">
        <v>43853</v>
      </c>
      <c r="B485">
        <v>5.9045E-2</v>
      </c>
      <c r="C485">
        <v>-14.2</v>
      </c>
      <c r="D485">
        <v>-10.11</v>
      </c>
      <c r="E485">
        <v>-11.07</v>
      </c>
      <c r="F485">
        <v>-36.94</v>
      </c>
      <c r="G485">
        <v>119.39</v>
      </c>
      <c r="H485">
        <v>-24.66</v>
      </c>
      <c r="I485">
        <v>31.62</v>
      </c>
      <c r="J485">
        <v>-17.55</v>
      </c>
      <c r="K485" s="108">
        <f>INDEX(Bonds!$A$1:$I$1387,MATCH(Sov!A485,Bonds!$A$1:$A$1387,0),4)</f>
        <v>6.4000000000000001E-2</v>
      </c>
      <c r="L485" s="110">
        <f t="shared" si="138"/>
        <v>43853</v>
      </c>
      <c r="M485" s="187">
        <f t="shared" si="139"/>
        <v>-4.9550000000000011E-3</v>
      </c>
      <c r="N485" s="187">
        <f t="shared" si="130"/>
        <v>-0.14199999999999999</v>
      </c>
      <c r="O485" s="187">
        <f t="shared" si="131"/>
        <v>-0.1011</v>
      </c>
      <c r="P485" s="187">
        <f t="shared" si="132"/>
        <v>-0.11070000000000001</v>
      </c>
      <c r="Q485" s="187">
        <f t="shared" si="133"/>
        <v>-0.36939999999999995</v>
      </c>
      <c r="R485" s="187">
        <f t="shared" si="134"/>
        <v>1.1939</v>
      </c>
      <c r="S485" s="187">
        <f t="shared" si="135"/>
        <v>-0.24660000000000001</v>
      </c>
      <c r="T485" s="187">
        <f t="shared" si="136"/>
        <v>0.31620000000000004</v>
      </c>
      <c r="U485" s="187">
        <f t="shared" si="137"/>
        <v>-0.17550000000000002</v>
      </c>
    </row>
    <row r="486" spans="1:21" x14ac:dyDescent="0.35">
      <c r="A486" s="193">
        <v>43852</v>
      </c>
      <c r="B486">
        <v>5.1401000000000002E-2</v>
      </c>
      <c r="C486">
        <v>-12.71</v>
      </c>
      <c r="D486">
        <v>-8.86</v>
      </c>
      <c r="E486">
        <v>-9.74</v>
      </c>
      <c r="F486">
        <v>-36.43</v>
      </c>
      <c r="G486">
        <v>124.44</v>
      </c>
      <c r="H486">
        <v>-24.08</v>
      </c>
      <c r="I486">
        <v>32.83</v>
      </c>
      <c r="J486">
        <v>-18.100000000000001</v>
      </c>
      <c r="K486" s="108">
        <f>INDEX(Bonds!$A$1:$I$1387,MATCH(Sov!A486,Bonds!$A$1:$A$1387,0),4)</f>
        <v>9.5000000000000001E-2</v>
      </c>
      <c r="L486" s="110">
        <f t="shared" si="138"/>
        <v>43852</v>
      </c>
      <c r="M486" s="187">
        <f t="shared" si="139"/>
        <v>-4.3598999999999999E-2</v>
      </c>
      <c r="N486" s="187">
        <f t="shared" si="130"/>
        <v>-0.12710000000000002</v>
      </c>
      <c r="O486" s="187">
        <f t="shared" si="131"/>
        <v>-8.8599999999999998E-2</v>
      </c>
      <c r="P486" s="187">
        <f t="shared" si="132"/>
        <v>-9.74E-2</v>
      </c>
      <c r="Q486" s="187">
        <f t="shared" si="133"/>
        <v>-0.36430000000000001</v>
      </c>
      <c r="R486" s="187">
        <f t="shared" si="134"/>
        <v>1.2444</v>
      </c>
      <c r="S486" s="187">
        <f t="shared" si="135"/>
        <v>-0.24079999999999999</v>
      </c>
      <c r="T486" s="187">
        <f t="shared" si="136"/>
        <v>0.32829999999999998</v>
      </c>
      <c r="U486" s="187">
        <f t="shared" si="137"/>
        <v>-0.18100000000000002</v>
      </c>
    </row>
    <row r="487" spans="1:21" x14ac:dyDescent="0.35">
      <c r="A487" s="193">
        <v>43851</v>
      </c>
      <c r="B487">
        <v>0.119688</v>
      </c>
      <c r="C487">
        <v>-12.05</v>
      </c>
      <c r="D487">
        <v>-8.0500000000000007</v>
      </c>
      <c r="E487">
        <v>-8.7200000000000006</v>
      </c>
      <c r="F487">
        <v>-35.74</v>
      </c>
      <c r="G487">
        <v>125.81</v>
      </c>
      <c r="H487">
        <v>-23.15</v>
      </c>
      <c r="I487">
        <v>32.909999999999997</v>
      </c>
      <c r="J487">
        <v>-18.77</v>
      </c>
      <c r="K487" s="108">
        <f>INDEX(Bonds!$A$1:$I$1387,MATCH(Sov!A487,Bonds!$A$1:$A$1387,0),4)</f>
        <v>0.109</v>
      </c>
      <c r="L487" s="110">
        <f t="shared" si="138"/>
        <v>43851</v>
      </c>
      <c r="M487" s="187">
        <f t="shared" si="139"/>
        <v>1.0688000000000003E-2</v>
      </c>
      <c r="N487" s="187">
        <f t="shared" si="130"/>
        <v>-0.12050000000000001</v>
      </c>
      <c r="O487" s="187">
        <f t="shared" si="131"/>
        <v>-8.0500000000000002E-2</v>
      </c>
      <c r="P487" s="187">
        <f t="shared" si="132"/>
        <v>-8.72E-2</v>
      </c>
      <c r="Q487" s="187">
        <f t="shared" si="133"/>
        <v>-0.3574</v>
      </c>
      <c r="R487" s="187">
        <f t="shared" si="134"/>
        <v>1.2581</v>
      </c>
      <c r="S487" s="187">
        <f t="shared" si="135"/>
        <v>-0.23149999999999998</v>
      </c>
      <c r="T487" s="187">
        <f t="shared" si="136"/>
        <v>0.32909999999999995</v>
      </c>
      <c r="U487" s="187">
        <f t="shared" si="137"/>
        <v>-0.18770000000000001</v>
      </c>
    </row>
    <row r="488" spans="1:21" x14ac:dyDescent="0.35">
      <c r="A488" s="193">
        <v>43850</v>
      </c>
      <c r="B488">
        <v>0.161689</v>
      </c>
      <c r="C488">
        <v>-12.48</v>
      </c>
      <c r="D488">
        <v>-7.75</v>
      </c>
      <c r="E488">
        <v>-8.17</v>
      </c>
      <c r="F488">
        <v>-35.93</v>
      </c>
      <c r="G488">
        <v>123.71</v>
      </c>
      <c r="H488">
        <v>-22.95</v>
      </c>
      <c r="I488">
        <v>32.81</v>
      </c>
      <c r="J488">
        <v>-19.2</v>
      </c>
      <c r="K488" s="108">
        <f>INDEX(Bonds!$A$1:$I$1387,MATCH(Sov!A488,Bonds!$A$1:$A$1387,0),4)</f>
        <v>0.13900000000000001</v>
      </c>
      <c r="L488" s="110">
        <f t="shared" si="138"/>
        <v>43850</v>
      </c>
      <c r="M488" s="187">
        <f t="shared" si="139"/>
        <v>2.2688999999999987E-2</v>
      </c>
      <c r="N488" s="187">
        <f t="shared" si="130"/>
        <v>-0.12480000000000001</v>
      </c>
      <c r="O488" s="187">
        <f t="shared" si="131"/>
        <v>-7.7499999999999999E-2</v>
      </c>
      <c r="P488" s="187">
        <f t="shared" si="132"/>
        <v>-8.1699999999999995E-2</v>
      </c>
      <c r="Q488" s="187">
        <f t="shared" si="133"/>
        <v>-0.35930000000000001</v>
      </c>
      <c r="R488" s="187">
        <f t="shared" si="134"/>
        <v>1.2370999999999999</v>
      </c>
      <c r="S488" s="187">
        <f t="shared" si="135"/>
        <v>-0.22949999999999998</v>
      </c>
      <c r="T488" s="187">
        <f t="shared" si="136"/>
        <v>0.3281</v>
      </c>
      <c r="U488" s="187">
        <f t="shared" si="137"/>
        <v>-0.192</v>
      </c>
    </row>
    <row r="489" spans="1:21" x14ac:dyDescent="0.35">
      <c r="A489" s="193">
        <v>43847</v>
      </c>
      <c r="B489">
        <v>0.17510999999999999</v>
      </c>
      <c r="C489">
        <v>-12.84</v>
      </c>
      <c r="D489">
        <v>-8.18</v>
      </c>
      <c r="E489">
        <v>-9.1300000000000008</v>
      </c>
      <c r="F489">
        <v>-36.200000000000003</v>
      </c>
      <c r="G489">
        <v>122.75</v>
      </c>
      <c r="H489">
        <v>-23.34</v>
      </c>
      <c r="I489">
        <v>33.909999999999997</v>
      </c>
      <c r="J489">
        <v>-19.079999999999998</v>
      </c>
      <c r="K489" s="108">
        <f>INDEX(Bonds!$A$1:$I$1387,MATCH(Sov!A489,Bonds!$A$1:$A$1387,0),4)</f>
        <v>0.13700000000000001</v>
      </c>
      <c r="L489" s="110">
        <f t="shared" si="138"/>
        <v>43847</v>
      </c>
      <c r="M489" s="187">
        <f t="shared" si="139"/>
        <v>3.8109999999999977E-2</v>
      </c>
      <c r="N489" s="187">
        <f t="shared" si="130"/>
        <v>-0.12839999999999999</v>
      </c>
      <c r="O489" s="187">
        <f t="shared" si="131"/>
        <v>-8.1799999999999998E-2</v>
      </c>
      <c r="P489" s="187">
        <f t="shared" si="132"/>
        <v>-9.1300000000000006E-2</v>
      </c>
      <c r="Q489" s="187">
        <f t="shared" si="133"/>
        <v>-0.36200000000000004</v>
      </c>
      <c r="R489" s="187">
        <f t="shared" si="134"/>
        <v>1.2275</v>
      </c>
      <c r="S489" s="187">
        <f t="shared" si="135"/>
        <v>-0.2334</v>
      </c>
      <c r="T489" s="187">
        <f t="shared" si="136"/>
        <v>0.33909999999999996</v>
      </c>
      <c r="U489" s="187">
        <f t="shared" si="137"/>
        <v>-0.19079999999999997</v>
      </c>
    </row>
    <row r="490" spans="1:21" x14ac:dyDescent="0.35">
      <c r="A490" s="193">
        <v>43846</v>
      </c>
      <c r="B490">
        <v>0.20555599999999999</v>
      </c>
      <c r="C490">
        <v>-13.11</v>
      </c>
      <c r="D490">
        <v>-8.56</v>
      </c>
      <c r="E490">
        <v>-8.7200000000000006</v>
      </c>
      <c r="F490">
        <v>-35.659999999999997</v>
      </c>
      <c r="G490">
        <v>128.72</v>
      </c>
      <c r="H490">
        <v>-24.04</v>
      </c>
      <c r="I490">
        <v>33.799999999999997</v>
      </c>
      <c r="J490">
        <v>-18.22</v>
      </c>
      <c r="K490" s="108">
        <f>INDEX(Bonds!$A$1:$I$1387,MATCH(Sov!A490,Bonds!$A$1:$A$1387,0),4)</f>
        <v>0.13600000000000001</v>
      </c>
      <c r="L490" s="110">
        <f t="shared" si="138"/>
        <v>43846</v>
      </c>
      <c r="M490" s="187">
        <f t="shared" si="139"/>
        <v>6.9555999999999979E-2</v>
      </c>
      <c r="N490" s="187">
        <f t="shared" si="130"/>
        <v>-0.13109999999999999</v>
      </c>
      <c r="O490" s="187">
        <f t="shared" si="131"/>
        <v>-8.5600000000000009E-2</v>
      </c>
      <c r="P490" s="187">
        <f t="shared" si="132"/>
        <v>-8.72E-2</v>
      </c>
      <c r="Q490" s="187">
        <f t="shared" si="133"/>
        <v>-0.35659999999999997</v>
      </c>
      <c r="R490" s="187">
        <f t="shared" si="134"/>
        <v>1.2871999999999999</v>
      </c>
      <c r="S490" s="187">
        <f t="shared" si="135"/>
        <v>-0.2404</v>
      </c>
      <c r="T490" s="187">
        <f t="shared" si="136"/>
        <v>0.33799999999999997</v>
      </c>
      <c r="U490" s="187">
        <f t="shared" si="137"/>
        <v>-0.1822</v>
      </c>
    </row>
    <row r="491" spans="1:21" x14ac:dyDescent="0.35">
      <c r="A491" s="193">
        <v>43845</v>
      </c>
      <c r="B491">
        <v>0.214865</v>
      </c>
      <c r="C491">
        <v>-13.42</v>
      </c>
      <c r="D491">
        <v>-9.1</v>
      </c>
      <c r="E491">
        <v>-9.33</v>
      </c>
      <c r="F491">
        <v>-35.119999999999997</v>
      </c>
      <c r="G491">
        <v>123.26</v>
      </c>
      <c r="H491">
        <v>-24.21</v>
      </c>
      <c r="I491">
        <v>30.98</v>
      </c>
      <c r="J491">
        <v>-18.5</v>
      </c>
      <c r="K491" s="108">
        <f>INDEX(Bonds!$A$1:$I$1387,MATCH(Sov!A491,Bonds!$A$1:$A$1387,0),4)</f>
        <v>0.14299999999999999</v>
      </c>
      <c r="L491" s="110">
        <f t="shared" si="138"/>
        <v>43845</v>
      </c>
      <c r="M491" s="187">
        <f t="shared" si="139"/>
        <v>7.1865000000000012E-2</v>
      </c>
      <c r="N491" s="187">
        <f t="shared" si="130"/>
        <v>-0.13419999999999999</v>
      </c>
      <c r="O491" s="187">
        <f t="shared" si="131"/>
        <v>-9.0999999999999998E-2</v>
      </c>
      <c r="P491" s="187">
        <f t="shared" si="132"/>
        <v>-9.3299999999999994E-2</v>
      </c>
      <c r="Q491" s="187">
        <f t="shared" si="133"/>
        <v>-0.35119999999999996</v>
      </c>
      <c r="R491" s="187">
        <f t="shared" si="134"/>
        <v>1.2326000000000001</v>
      </c>
      <c r="S491" s="187">
        <f t="shared" si="135"/>
        <v>-0.24210000000000001</v>
      </c>
      <c r="T491" s="187">
        <f t="shared" si="136"/>
        <v>0.30980000000000002</v>
      </c>
      <c r="U491" s="187">
        <f t="shared" si="137"/>
        <v>-0.185</v>
      </c>
    </row>
    <row r="492" spans="1:21" x14ac:dyDescent="0.35">
      <c r="A492" s="193">
        <v>43844</v>
      </c>
      <c r="B492">
        <v>0.24715699999999999</v>
      </c>
      <c r="C492">
        <v>-12.06</v>
      </c>
      <c r="D492">
        <v>-8.19</v>
      </c>
      <c r="E492">
        <v>-8.99</v>
      </c>
      <c r="F492">
        <v>-36.270000000000003</v>
      </c>
      <c r="G492">
        <v>121.7</v>
      </c>
      <c r="H492">
        <v>-23.85</v>
      </c>
      <c r="I492">
        <v>31.49</v>
      </c>
      <c r="J492">
        <v>-17.75</v>
      </c>
      <c r="K492" s="108">
        <f>INDEX(Bonds!$A$1:$I$1387,MATCH(Sov!A492,Bonds!$A$1:$A$1387,0),4)</f>
        <v>0.17499999999999999</v>
      </c>
      <c r="L492" s="110">
        <f t="shared" si="138"/>
        <v>43844</v>
      </c>
      <c r="M492" s="187">
        <f t="shared" si="139"/>
        <v>7.2156999999999999E-2</v>
      </c>
      <c r="N492" s="187">
        <f t="shared" si="130"/>
        <v>-0.1206</v>
      </c>
      <c r="O492" s="187">
        <f t="shared" si="131"/>
        <v>-8.1900000000000001E-2</v>
      </c>
      <c r="P492" s="187">
        <f t="shared" si="132"/>
        <v>-8.9900000000000008E-2</v>
      </c>
      <c r="Q492" s="187">
        <f t="shared" si="133"/>
        <v>-0.36270000000000002</v>
      </c>
      <c r="R492" s="187">
        <f t="shared" si="134"/>
        <v>1.2170000000000001</v>
      </c>
      <c r="S492" s="187">
        <f t="shared" si="135"/>
        <v>-0.23850000000000002</v>
      </c>
      <c r="T492" s="187">
        <f t="shared" si="136"/>
        <v>0.31489999999999996</v>
      </c>
      <c r="U492" s="187">
        <f t="shared" si="137"/>
        <v>-0.17749999999999999</v>
      </c>
    </row>
    <row r="493" spans="1:21" x14ac:dyDescent="0.35">
      <c r="A493" s="193">
        <v>43843</v>
      </c>
      <c r="B493">
        <v>0.24040500000000001</v>
      </c>
      <c r="C493">
        <v>-11.52</v>
      </c>
      <c r="D493">
        <v>-8.74</v>
      </c>
      <c r="E493">
        <v>-8.81</v>
      </c>
      <c r="F493">
        <v>-35.54</v>
      </c>
      <c r="G493">
        <v>118.23</v>
      </c>
      <c r="H493">
        <v>-22.88</v>
      </c>
      <c r="I493">
        <v>31.57</v>
      </c>
      <c r="J493">
        <v>-16.690000000000001</v>
      </c>
      <c r="K493" s="108">
        <f>INDEX(Bonds!$A$1:$I$1387,MATCH(Sov!A493,Bonds!$A$1:$A$1387,0),4)</f>
        <v>0.18099999999999999</v>
      </c>
      <c r="L493" s="110">
        <f t="shared" si="138"/>
        <v>43843</v>
      </c>
      <c r="M493" s="187">
        <f t="shared" si="139"/>
        <v>5.9405000000000013E-2</v>
      </c>
      <c r="N493" s="187">
        <f t="shared" si="130"/>
        <v>-0.1152</v>
      </c>
      <c r="O493" s="187">
        <f t="shared" si="131"/>
        <v>-8.7400000000000005E-2</v>
      </c>
      <c r="P493" s="187">
        <f t="shared" si="132"/>
        <v>-8.8100000000000012E-2</v>
      </c>
      <c r="Q493" s="187">
        <f t="shared" si="133"/>
        <v>-0.35539999999999999</v>
      </c>
      <c r="R493" s="187">
        <f t="shared" si="134"/>
        <v>1.1823000000000001</v>
      </c>
      <c r="S493" s="187">
        <f t="shared" si="135"/>
        <v>-0.2288</v>
      </c>
      <c r="T493" s="187">
        <f t="shared" si="136"/>
        <v>0.31569999999999998</v>
      </c>
      <c r="U493" s="187">
        <f t="shared" si="137"/>
        <v>-0.16690000000000002</v>
      </c>
    </row>
    <row r="494" spans="1:21" x14ac:dyDescent="0.35">
      <c r="A494" s="193">
        <v>43840</v>
      </c>
      <c r="B494">
        <v>0.23919199999999999</v>
      </c>
      <c r="C494">
        <v>-12.29</v>
      </c>
      <c r="D494">
        <v>-9.23</v>
      </c>
      <c r="E494">
        <v>-9.25</v>
      </c>
      <c r="F494">
        <v>-35.86</v>
      </c>
      <c r="G494">
        <v>117.2</v>
      </c>
      <c r="H494">
        <v>-23.97</v>
      </c>
      <c r="I494">
        <v>30.52</v>
      </c>
      <c r="J494">
        <v>-16.649999999999999</v>
      </c>
      <c r="K494" s="108">
        <f>INDEX(Bonds!$A$1:$I$1387,MATCH(Sov!A494,Bonds!$A$1:$A$1387,0),4)</f>
        <v>0.15160000000000001</v>
      </c>
      <c r="L494" s="110">
        <f t="shared" si="138"/>
        <v>43840</v>
      </c>
      <c r="M494" s="187">
        <f t="shared" si="139"/>
        <v>8.7591999999999975E-2</v>
      </c>
      <c r="N494" s="187">
        <f t="shared" si="130"/>
        <v>-0.1229</v>
      </c>
      <c r="O494" s="187">
        <f t="shared" si="131"/>
        <v>-9.2300000000000007E-2</v>
      </c>
      <c r="P494" s="187">
        <f t="shared" si="132"/>
        <v>-9.2499999999999999E-2</v>
      </c>
      <c r="Q494" s="187">
        <f t="shared" si="133"/>
        <v>-0.35859999999999997</v>
      </c>
      <c r="R494" s="187">
        <f t="shared" si="134"/>
        <v>1.1719999999999999</v>
      </c>
      <c r="S494" s="187">
        <f t="shared" si="135"/>
        <v>-0.2397</v>
      </c>
      <c r="T494" s="187">
        <f t="shared" si="136"/>
        <v>0.30519999999999997</v>
      </c>
      <c r="U494" s="187">
        <f t="shared" si="137"/>
        <v>-0.16649999999999998</v>
      </c>
    </row>
    <row r="495" spans="1:21" x14ac:dyDescent="0.35">
      <c r="A495" s="193">
        <v>43839</v>
      </c>
      <c r="B495">
        <v>0.25627</v>
      </c>
      <c r="C495">
        <v>-11.95</v>
      </c>
      <c r="D495">
        <v>-8.07</v>
      </c>
      <c r="E495">
        <v>-7.73</v>
      </c>
      <c r="F495">
        <v>-35.49</v>
      </c>
      <c r="G495">
        <v>121.34</v>
      </c>
      <c r="H495">
        <v>-23.32</v>
      </c>
      <c r="I495">
        <v>30.42</v>
      </c>
      <c r="J495">
        <v>-15.77</v>
      </c>
      <c r="K495" s="108">
        <f>INDEX(Bonds!$A$1:$I$1387,MATCH(Sov!A495,Bonds!$A$1:$A$1387,0),4)</f>
        <v>0.14499999999999999</v>
      </c>
      <c r="L495" s="110">
        <f t="shared" si="138"/>
        <v>43839</v>
      </c>
      <c r="M495" s="187">
        <f t="shared" si="139"/>
        <v>0.11127000000000001</v>
      </c>
      <c r="N495" s="187">
        <f t="shared" si="130"/>
        <v>-0.1195</v>
      </c>
      <c r="O495" s="187">
        <f t="shared" si="131"/>
        <v>-8.0700000000000008E-2</v>
      </c>
      <c r="P495" s="187">
        <f t="shared" si="132"/>
        <v>-7.7300000000000008E-2</v>
      </c>
      <c r="Q495" s="187">
        <f t="shared" si="133"/>
        <v>-0.35489999999999999</v>
      </c>
      <c r="R495" s="187">
        <f t="shared" si="134"/>
        <v>1.2134</v>
      </c>
      <c r="S495" s="187">
        <f t="shared" si="135"/>
        <v>-0.23319999999999999</v>
      </c>
      <c r="T495" s="187">
        <f t="shared" si="136"/>
        <v>0.30420000000000003</v>
      </c>
      <c r="U495" s="187">
        <f t="shared" si="137"/>
        <v>-0.15770000000000001</v>
      </c>
    </row>
    <row r="496" spans="1:21" x14ac:dyDescent="0.35">
      <c r="A496" s="193">
        <v>43838</v>
      </c>
      <c r="B496">
        <v>0.29506300000000002</v>
      </c>
      <c r="C496">
        <v>-10.91</v>
      </c>
      <c r="D496">
        <v>-7.63</v>
      </c>
      <c r="E496">
        <v>-7.61</v>
      </c>
      <c r="F496">
        <v>-35.71</v>
      </c>
      <c r="G496">
        <v>127.47</v>
      </c>
      <c r="H496">
        <v>-21.62</v>
      </c>
      <c r="I496">
        <v>30.98</v>
      </c>
      <c r="J496">
        <v>-15.66</v>
      </c>
      <c r="K496" s="108">
        <f>INDEX(Bonds!$A$1:$I$1387,MATCH(Sov!A496,Bonds!$A$1:$A$1387,0),4)</f>
        <v>0.14099999999999999</v>
      </c>
      <c r="L496" s="110">
        <f t="shared" si="138"/>
        <v>43838</v>
      </c>
      <c r="M496" s="187">
        <f t="shared" si="139"/>
        <v>0.15406300000000003</v>
      </c>
      <c r="N496" s="187">
        <f t="shared" si="130"/>
        <v>-0.1091</v>
      </c>
      <c r="O496" s="187">
        <f t="shared" si="131"/>
        <v>-7.6299999999999993E-2</v>
      </c>
      <c r="P496" s="187">
        <f t="shared" si="132"/>
        <v>-7.6100000000000001E-2</v>
      </c>
      <c r="Q496" s="187">
        <f t="shared" si="133"/>
        <v>-0.35710000000000003</v>
      </c>
      <c r="R496" s="187">
        <f t="shared" si="134"/>
        <v>1.2746999999999999</v>
      </c>
      <c r="S496" s="187">
        <f t="shared" si="135"/>
        <v>-0.2162</v>
      </c>
      <c r="T496" s="187">
        <f t="shared" si="136"/>
        <v>0.30980000000000002</v>
      </c>
      <c r="U496" s="187">
        <f t="shared" si="137"/>
        <v>-0.15659999999999999</v>
      </c>
    </row>
    <row r="497" spans="1:21" x14ac:dyDescent="0.35">
      <c r="A497" s="193">
        <v>43837</v>
      </c>
      <c r="B497">
        <v>0.25780900000000001</v>
      </c>
      <c r="C497">
        <v>-11.5</v>
      </c>
      <c r="D497">
        <v>-6.77</v>
      </c>
      <c r="E497">
        <v>-7.54</v>
      </c>
      <c r="F497">
        <v>-36.25</v>
      </c>
      <c r="G497">
        <v>126.55</v>
      </c>
      <c r="H497">
        <v>-22.76</v>
      </c>
      <c r="I497">
        <v>32.28</v>
      </c>
      <c r="J497">
        <v>-15.55</v>
      </c>
      <c r="K497" s="108">
        <f>INDEX(Bonds!$A$1:$I$1387,MATCH(Sov!A497,Bonds!$A$1:$A$1387,0),4)</f>
        <v>0.11</v>
      </c>
      <c r="L497" s="110">
        <f t="shared" si="138"/>
        <v>43837</v>
      </c>
      <c r="M497" s="187">
        <f t="shared" si="139"/>
        <v>0.14780900000000002</v>
      </c>
      <c r="N497" s="187">
        <f t="shared" si="130"/>
        <v>-0.115</v>
      </c>
      <c r="O497" s="187">
        <f t="shared" si="131"/>
        <v>-6.7699999999999996E-2</v>
      </c>
      <c r="P497" s="187">
        <f t="shared" si="132"/>
        <v>-7.5399999999999995E-2</v>
      </c>
      <c r="Q497" s="187">
        <f t="shared" si="133"/>
        <v>-0.36249999999999999</v>
      </c>
      <c r="R497" s="187">
        <f t="shared" si="134"/>
        <v>1.2655000000000001</v>
      </c>
      <c r="S497" s="187">
        <f t="shared" si="135"/>
        <v>-0.22760000000000002</v>
      </c>
      <c r="T497" s="187">
        <f t="shared" si="136"/>
        <v>0.32280000000000003</v>
      </c>
      <c r="U497" s="187">
        <f t="shared" si="137"/>
        <v>-0.1555</v>
      </c>
    </row>
    <row r="498" spans="1:21" x14ac:dyDescent="0.35">
      <c r="A498" s="193">
        <v>43836</v>
      </c>
      <c r="B498">
        <v>0.274866</v>
      </c>
      <c r="C498">
        <v>-12.61</v>
      </c>
      <c r="D498">
        <v>-6.4</v>
      </c>
      <c r="E498">
        <v>-6.52</v>
      </c>
      <c r="F498">
        <v>-36.85</v>
      </c>
      <c r="G498">
        <v>125.52</v>
      </c>
      <c r="H498">
        <v>-22.53</v>
      </c>
      <c r="I498">
        <v>32.090000000000003</v>
      </c>
      <c r="J498">
        <v>-17.329999999999998</v>
      </c>
      <c r="K498" s="108">
        <f>INDEX(Bonds!$A$1:$I$1387,MATCH(Sov!A498,Bonds!$A$1:$A$1387,0),4)</f>
        <v>0.105</v>
      </c>
      <c r="L498" s="110">
        <f t="shared" si="138"/>
        <v>43836</v>
      </c>
      <c r="M498" s="187">
        <f t="shared" si="139"/>
        <v>0.16986600000000002</v>
      </c>
      <c r="N498" s="187">
        <f t="shared" si="130"/>
        <v>-0.12609999999999999</v>
      </c>
      <c r="O498" s="187">
        <f t="shared" si="131"/>
        <v>-6.4000000000000001E-2</v>
      </c>
      <c r="P498" s="187">
        <f t="shared" si="132"/>
        <v>-6.5199999999999994E-2</v>
      </c>
      <c r="Q498" s="187">
        <f t="shared" si="133"/>
        <v>-0.36849999999999999</v>
      </c>
      <c r="R498" s="187">
        <f t="shared" si="134"/>
        <v>1.2551999999999999</v>
      </c>
      <c r="S498" s="187">
        <f t="shared" si="135"/>
        <v>-0.2253</v>
      </c>
      <c r="T498" s="187">
        <f t="shared" si="136"/>
        <v>0.32090000000000002</v>
      </c>
      <c r="U498" s="187">
        <f t="shared" si="137"/>
        <v>-0.17329999999999998</v>
      </c>
    </row>
    <row r="499" spans="1:21" x14ac:dyDescent="0.35">
      <c r="A499" s="193">
        <v>43833</v>
      </c>
      <c r="B499">
        <v>0.24737000000000001</v>
      </c>
      <c r="C499">
        <v>-13.34</v>
      </c>
      <c r="D499">
        <v>-8.4</v>
      </c>
      <c r="E499">
        <v>-8.26</v>
      </c>
      <c r="F499">
        <v>-36.909999999999997</v>
      </c>
      <c r="G499">
        <v>123.17</v>
      </c>
      <c r="H499">
        <v>-23.82</v>
      </c>
      <c r="I499">
        <v>29.66</v>
      </c>
      <c r="J499">
        <v>-18.52</v>
      </c>
      <c r="K499" s="108">
        <f>INDEX(Bonds!$A$1:$I$1387,MATCH(Sov!A499,Bonds!$A$1:$A$1387,0),4)</f>
        <v>0.1143</v>
      </c>
      <c r="L499" s="110">
        <f t="shared" si="138"/>
        <v>43833</v>
      </c>
      <c r="M499" s="187">
        <f t="shared" si="139"/>
        <v>0.13307000000000002</v>
      </c>
      <c r="N499" s="187">
        <f t="shared" si="130"/>
        <v>-0.13339999999999999</v>
      </c>
      <c r="O499" s="187">
        <f t="shared" si="131"/>
        <v>-8.4000000000000005E-2</v>
      </c>
      <c r="P499" s="187">
        <f t="shared" si="132"/>
        <v>-8.2599999999999993E-2</v>
      </c>
      <c r="Q499" s="187">
        <f t="shared" si="133"/>
        <v>-0.36909999999999998</v>
      </c>
      <c r="R499" s="187">
        <f t="shared" si="134"/>
        <v>1.2317</v>
      </c>
      <c r="S499" s="187">
        <f t="shared" si="135"/>
        <v>-0.2382</v>
      </c>
      <c r="T499" s="187">
        <f t="shared" si="136"/>
        <v>0.29659999999999997</v>
      </c>
      <c r="U499" s="187">
        <f t="shared" si="137"/>
        <v>-0.1852</v>
      </c>
    </row>
    <row r="500" spans="1:21" x14ac:dyDescent="0.35">
      <c r="A500" s="193">
        <v>43832</v>
      </c>
      <c r="B500">
        <v>0.22217600000000001</v>
      </c>
      <c r="C500">
        <v>-12.94</v>
      </c>
      <c r="D500">
        <v>-7.77</v>
      </c>
      <c r="E500">
        <v>-8</v>
      </c>
      <c r="F500">
        <v>-36.17</v>
      </c>
      <c r="G500">
        <v>125.39</v>
      </c>
      <c r="H500">
        <v>-23.16</v>
      </c>
      <c r="I500">
        <v>30.65</v>
      </c>
      <c r="J500">
        <v>-16.739999999999998</v>
      </c>
      <c r="K500" s="108">
        <f>INDEX(Bonds!$A$1:$I$1387,MATCH(Sov!A500,Bonds!$A$1:$A$1387,0),4)</f>
        <v>0.157</v>
      </c>
      <c r="L500" s="110">
        <f t="shared" si="138"/>
        <v>43832</v>
      </c>
      <c r="M500" s="187">
        <f t="shared" si="139"/>
        <v>6.5176000000000012E-2</v>
      </c>
      <c r="N500" s="187">
        <f t="shared" si="130"/>
        <v>-0.12939999999999999</v>
      </c>
      <c r="O500" s="187">
        <f t="shared" si="131"/>
        <v>-7.7699999999999991E-2</v>
      </c>
      <c r="P500" s="187">
        <f t="shared" si="132"/>
        <v>-0.08</v>
      </c>
      <c r="Q500" s="187">
        <f t="shared" si="133"/>
        <v>-0.36170000000000002</v>
      </c>
      <c r="R500" s="187">
        <f t="shared" si="134"/>
        <v>1.2539</v>
      </c>
      <c r="S500" s="187">
        <f t="shared" si="135"/>
        <v>-0.2316</v>
      </c>
      <c r="T500" s="187">
        <f t="shared" si="136"/>
        <v>0.30649999999999999</v>
      </c>
      <c r="U500" s="187">
        <f t="shared" si="137"/>
        <v>-0.16739999999999999</v>
      </c>
    </row>
    <row r="501" spans="1:21" x14ac:dyDescent="0.35">
      <c r="A501" s="193">
        <v>43830</v>
      </c>
      <c r="B501">
        <v>0.215562</v>
      </c>
      <c r="C501">
        <v>-12.32</v>
      </c>
      <c r="D501">
        <v>-7.14</v>
      </c>
      <c r="E501">
        <v>-8</v>
      </c>
      <c r="F501">
        <v>-36.729999999999997</v>
      </c>
      <c r="G501">
        <v>121.21</v>
      </c>
      <c r="H501">
        <v>-23.05</v>
      </c>
      <c r="I501">
        <v>27.11</v>
      </c>
      <c r="J501">
        <v>-17.93</v>
      </c>
      <c r="K501" s="108">
        <f>INDEX(Bonds!$A$1:$I$1387,MATCH(Sov!A501,Bonds!$A$1:$A$1387,0),4)</f>
        <v>0.20849999999999999</v>
      </c>
      <c r="L501" s="110">
        <f t="shared" si="138"/>
        <v>43830</v>
      </c>
      <c r="M501" s="187">
        <f t="shared" si="139"/>
        <v>7.0620000000000127E-3</v>
      </c>
      <c r="N501" s="187">
        <f t="shared" si="130"/>
        <v>-0.1232</v>
      </c>
      <c r="O501" s="187">
        <f t="shared" si="131"/>
        <v>-7.1399999999999991E-2</v>
      </c>
      <c r="P501" s="187">
        <f t="shared" si="132"/>
        <v>-0.08</v>
      </c>
      <c r="Q501" s="187">
        <f t="shared" si="133"/>
        <v>-0.36729999999999996</v>
      </c>
      <c r="R501" s="187">
        <f t="shared" si="134"/>
        <v>1.2121</v>
      </c>
      <c r="S501" s="187">
        <f t="shared" si="135"/>
        <v>-0.23050000000000001</v>
      </c>
      <c r="T501" s="187">
        <f t="shared" si="136"/>
        <v>0.27110000000000001</v>
      </c>
      <c r="U501" s="187">
        <f t="shared" si="137"/>
        <v>-0.17929999999999999</v>
      </c>
    </row>
    <row r="502" spans="1:21" x14ac:dyDescent="0.35">
      <c r="A502" s="193">
        <v>43829</v>
      </c>
      <c r="B502">
        <v>0.23223099999999999</v>
      </c>
      <c r="C502">
        <v>-11.77</v>
      </c>
      <c r="D502">
        <v>-7.45</v>
      </c>
      <c r="E502">
        <v>-8.2100000000000009</v>
      </c>
      <c r="F502">
        <v>-36.44</v>
      </c>
      <c r="G502">
        <v>121.23</v>
      </c>
      <c r="H502">
        <v>-23</v>
      </c>
      <c r="I502">
        <v>27.96</v>
      </c>
      <c r="J502">
        <v>-18.5</v>
      </c>
      <c r="K502" s="108">
        <f>INDEX(Bonds!$A$1:$I$1387,MATCH(Sov!A502,Bonds!$A$1:$A$1387,0),4)</f>
        <v>0.2016</v>
      </c>
      <c r="L502" s="110">
        <f t="shared" si="138"/>
        <v>43829</v>
      </c>
      <c r="M502" s="187">
        <f t="shared" si="139"/>
        <v>3.0630999999999992E-2</v>
      </c>
      <c r="N502" s="187">
        <f t="shared" si="130"/>
        <v>-0.1177</v>
      </c>
      <c r="O502" s="187">
        <f t="shared" si="131"/>
        <v>-7.4499999999999997E-2</v>
      </c>
      <c r="P502" s="187">
        <f t="shared" si="132"/>
        <v>-8.2100000000000006E-2</v>
      </c>
      <c r="Q502" s="187">
        <f t="shared" si="133"/>
        <v>-0.3644</v>
      </c>
      <c r="R502" s="187">
        <f t="shared" si="134"/>
        <v>1.2122999999999999</v>
      </c>
      <c r="S502" s="187">
        <f t="shared" si="135"/>
        <v>-0.23</v>
      </c>
      <c r="T502" s="187">
        <f t="shared" si="136"/>
        <v>0.27960000000000002</v>
      </c>
      <c r="U502" s="187">
        <f t="shared" si="137"/>
        <v>-0.185</v>
      </c>
    </row>
    <row r="503" spans="1:21" x14ac:dyDescent="0.35">
      <c r="A503" s="193">
        <v>43826</v>
      </c>
      <c r="B503">
        <v>0.28710000000000002</v>
      </c>
      <c r="C503">
        <v>-13.06</v>
      </c>
      <c r="D503">
        <v>-9.2799999999999994</v>
      </c>
      <c r="E503">
        <v>-9.67</v>
      </c>
      <c r="F503">
        <v>-37.85</v>
      </c>
      <c r="G503">
        <v>122.05</v>
      </c>
      <c r="H503">
        <v>-23.53</v>
      </c>
      <c r="I503">
        <v>27.72</v>
      </c>
      <c r="J503">
        <v>-18.98</v>
      </c>
      <c r="K503" s="108">
        <f>INDEX(Bonds!$A$1:$I$1387,MATCH(Sov!A503,Bonds!$A$1:$A$1387,0),4)</f>
        <v>0.15040000000000001</v>
      </c>
      <c r="L503" s="110">
        <f t="shared" si="138"/>
        <v>43826</v>
      </c>
      <c r="M503" s="187">
        <f t="shared" si="139"/>
        <v>0.13670000000000002</v>
      </c>
      <c r="N503" s="187">
        <f t="shared" si="130"/>
        <v>-0.13059999999999999</v>
      </c>
      <c r="O503" s="187">
        <f t="shared" si="131"/>
        <v>-9.2799999999999994E-2</v>
      </c>
      <c r="P503" s="187">
        <f t="shared" si="132"/>
        <v>-9.6699999999999994E-2</v>
      </c>
      <c r="Q503" s="187">
        <f t="shared" si="133"/>
        <v>-0.3785</v>
      </c>
      <c r="R503" s="187">
        <f t="shared" si="134"/>
        <v>1.2204999999999999</v>
      </c>
      <c r="S503" s="187">
        <f t="shared" si="135"/>
        <v>-0.23530000000000001</v>
      </c>
      <c r="T503" s="187">
        <f t="shared" si="136"/>
        <v>0.2772</v>
      </c>
      <c r="U503" s="187">
        <f t="shared" si="137"/>
        <v>-0.1898</v>
      </c>
    </row>
    <row r="504" spans="1:21" x14ac:dyDescent="0.35">
      <c r="A504" s="193">
        <v>43823</v>
      </c>
      <c r="B504">
        <v>0.31509199999999998</v>
      </c>
      <c r="C504">
        <v>-12.82</v>
      </c>
      <c r="D504">
        <v>-9.09</v>
      </c>
      <c r="E504">
        <v>-7.77</v>
      </c>
      <c r="F504">
        <v>-37.619999999999997</v>
      </c>
      <c r="G504">
        <v>127.01</v>
      </c>
      <c r="H504">
        <v>-23.65</v>
      </c>
      <c r="I504">
        <v>28.15</v>
      </c>
      <c r="J504">
        <v>-18.850000000000001</v>
      </c>
      <c r="K504" s="108">
        <f>INDEX(Bonds!$A$1:$I$1387,MATCH(Sov!A504,Bonds!$A$1:$A$1387,0),4)</f>
        <v>0.157</v>
      </c>
      <c r="L504" s="110">
        <f t="shared" si="138"/>
        <v>43823</v>
      </c>
      <c r="M504" s="187">
        <f t="shared" si="139"/>
        <v>0.15809199999999998</v>
      </c>
      <c r="N504" s="187">
        <f t="shared" si="130"/>
        <v>-0.12820000000000001</v>
      </c>
      <c r="O504" s="187">
        <f t="shared" si="131"/>
        <v>-9.0899999999999995E-2</v>
      </c>
      <c r="P504" s="187">
        <f t="shared" si="132"/>
        <v>-7.7699999999999991E-2</v>
      </c>
      <c r="Q504" s="187">
        <f t="shared" si="133"/>
        <v>-0.37619999999999998</v>
      </c>
      <c r="R504" s="187">
        <f t="shared" si="134"/>
        <v>1.2701</v>
      </c>
      <c r="S504" s="187">
        <f t="shared" si="135"/>
        <v>-0.23649999999999999</v>
      </c>
      <c r="T504" s="187">
        <f t="shared" si="136"/>
        <v>0.28149999999999997</v>
      </c>
      <c r="U504" s="187">
        <f t="shared" si="137"/>
        <v>-0.1885</v>
      </c>
    </row>
    <row r="505" spans="1:21" x14ac:dyDescent="0.35">
      <c r="A505" s="193">
        <v>43822</v>
      </c>
      <c r="B505">
        <v>0.261575</v>
      </c>
      <c r="C505">
        <v>-12.82</v>
      </c>
      <c r="D505">
        <v>-9.15</v>
      </c>
      <c r="E505">
        <v>-9.7200000000000006</v>
      </c>
      <c r="F505">
        <v>-37.619999999999997</v>
      </c>
      <c r="G505">
        <v>127.01</v>
      </c>
      <c r="H505">
        <v>-23.93</v>
      </c>
      <c r="I505">
        <v>29.68</v>
      </c>
      <c r="J505">
        <v>-19.190000000000001</v>
      </c>
      <c r="K505" s="108">
        <f>INDEX(Bonds!$A$1:$I$1387,MATCH(Sov!A505,Bonds!$A$1:$A$1387,0),4)</f>
        <v>0.157</v>
      </c>
      <c r="L505" s="110">
        <f t="shared" si="138"/>
        <v>43822</v>
      </c>
      <c r="M505" s="187">
        <f t="shared" si="139"/>
        <v>0.104575</v>
      </c>
      <c r="N505" s="187">
        <f t="shared" si="130"/>
        <v>-0.12820000000000001</v>
      </c>
      <c r="O505" s="187">
        <f t="shared" si="131"/>
        <v>-9.1499999999999998E-2</v>
      </c>
      <c r="P505" s="187">
        <f t="shared" si="132"/>
        <v>-9.7200000000000009E-2</v>
      </c>
      <c r="Q505" s="187">
        <f t="shared" si="133"/>
        <v>-0.37619999999999998</v>
      </c>
      <c r="R505" s="187">
        <f t="shared" si="134"/>
        <v>1.2701</v>
      </c>
      <c r="S505" s="187">
        <f t="shared" si="135"/>
        <v>-0.23929999999999998</v>
      </c>
      <c r="T505" s="187">
        <f t="shared" si="136"/>
        <v>0.29680000000000001</v>
      </c>
      <c r="U505" s="187">
        <f t="shared" si="137"/>
        <v>-0.19190000000000002</v>
      </c>
    </row>
    <row r="506" spans="1:21" x14ac:dyDescent="0.35">
      <c r="A506" s="193">
        <v>43819</v>
      </c>
      <c r="B506">
        <v>0.26195299999999999</v>
      </c>
      <c r="C506">
        <v>-11.88</v>
      </c>
      <c r="D506">
        <v>-9.27</v>
      </c>
      <c r="E506">
        <v>-8.81</v>
      </c>
      <c r="F506">
        <v>-36.08</v>
      </c>
      <c r="G506">
        <v>126.64</v>
      </c>
      <c r="H506">
        <v>-23.86</v>
      </c>
      <c r="I506">
        <v>32.11</v>
      </c>
      <c r="J506">
        <v>-16.5</v>
      </c>
      <c r="K506" s="108">
        <f>INDEX(Bonds!$A$1:$I$1387,MATCH(Sov!A506,Bonds!$A$1:$A$1387,0),4)</f>
        <v>0.14399999999999999</v>
      </c>
      <c r="L506" s="110">
        <f t="shared" si="138"/>
        <v>43819</v>
      </c>
      <c r="M506" s="187">
        <f t="shared" si="139"/>
        <v>0.117953</v>
      </c>
      <c r="N506" s="187">
        <f t="shared" si="130"/>
        <v>-0.1188</v>
      </c>
      <c r="O506" s="187">
        <f t="shared" si="131"/>
        <v>-9.2699999999999991E-2</v>
      </c>
      <c r="P506" s="187">
        <f t="shared" si="132"/>
        <v>-8.8100000000000012E-2</v>
      </c>
      <c r="Q506" s="187">
        <f t="shared" si="133"/>
        <v>-0.36080000000000001</v>
      </c>
      <c r="R506" s="187">
        <f t="shared" si="134"/>
        <v>1.2664</v>
      </c>
      <c r="S506" s="187">
        <f t="shared" si="135"/>
        <v>-0.23860000000000001</v>
      </c>
      <c r="T506" s="187">
        <f t="shared" si="136"/>
        <v>0.3211</v>
      </c>
      <c r="U506" s="187">
        <f t="shared" si="137"/>
        <v>-0.16500000000000001</v>
      </c>
    </row>
    <row r="507" spans="1:21" x14ac:dyDescent="0.35">
      <c r="A507" s="193">
        <v>43818</v>
      </c>
      <c r="B507">
        <v>0.267291</v>
      </c>
      <c r="C507">
        <v>-10.79</v>
      </c>
      <c r="D507">
        <v>-8.4700000000000006</v>
      </c>
      <c r="E507">
        <v>-8.08</v>
      </c>
      <c r="F507">
        <v>-36.25</v>
      </c>
      <c r="G507">
        <v>123.92</v>
      </c>
      <c r="H507">
        <v>-22.68</v>
      </c>
      <c r="I507">
        <v>32.53</v>
      </c>
      <c r="J507">
        <v>-17.02</v>
      </c>
      <c r="K507" s="108">
        <f>INDEX(Bonds!$A$1:$I$1387,MATCH(Sov!A507,Bonds!$A$1:$A$1387,0),4)</f>
        <v>0.1449</v>
      </c>
      <c r="L507" s="110">
        <f t="shared" si="138"/>
        <v>43818</v>
      </c>
      <c r="M507" s="187">
        <f t="shared" si="139"/>
        <v>0.122391</v>
      </c>
      <c r="N507" s="187">
        <f t="shared" si="130"/>
        <v>-0.1079</v>
      </c>
      <c r="O507" s="187">
        <f t="shared" si="131"/>
        <v>-8.4700000000000011E-2</v>
      </c>
      <c r="P507" s="187">
        <f t="shared" si="132"/>
        <v>-8.0799999999999997E-2</v>
      </c>
      <c r="Q507" s="187">
        <f t="shared" si="133"/>
        <v>-0.36249999999999999</v>
      </c>
      <c r="R507" s="187">
        <f t="shared" si="134"/>
        <v>1.2392000000000001</v>
      </c>
      <c r="S507" s="187">
        <f t="shared" si="135"/>
        <v>-0.2268</v>
      </c>
      <c r="T507" s="187">
        <f t="shared" si="136"/>
        <v>0.32530000000000003</v>
      </c>
      <c r="U507" s="187">
        <f t="shared" si="137"/>
        <v>-0.17019999999999999</v>
      </c>
    </row>
    <row r="508" spans="1:21" x14ac:dyDescent="0.35">
      <c r="A508" s="193">
        <v>43817</v>
      </c>
      <c r="B508">
        <v>0.29952699999999999</v>
      </c>
      <c r="C508">
        <v>-11.81</v>
      </c>
      <c r="D508">
        <v>-8.36</v>
      </c>
      <c r="E508">
        <v>-8.5299999999999994</v>
      </c>
      <c r="F508">
        <v>-36.78</v>
      </c>
      <c r="G508">
        <v>120.18</v>
      </c>
      <c r="H508">
        <v>-23.7</v>
      </c>
      <c r="I508">
        <v>29.98</v>
      </c>
      <c r="J508">
        <v>-17.59</v>
      </c>
      <c r="K508" s="108">
        <f>INDEX(Bonds!$A$1:$I$1387,MATCH(Sov!A508,Bonds!$A$1:$A$1387,0),4)</f>
        <v>0.14760000000000001</v>
      </c>
      <c r="L508" s="110">
        <f t="shared" si="138"/>
        <v>43817</v>
      </c>
      <c r="M508" s="187">
        <f t="shared" si="139"/>
        <v>0.15192699999999998</v>
      </c>
      <c r="N508" s="187">
        <f t="shared" si="130"/>
        <v>-0.11810000000000001</v>
      </c>
      <c r="O508" s="187">
        <f t="shared" si="131"/>
        <v>-8.3599999999999994E-2</v>
      </c>
      <c r="P508" s="187">
        <f t="shared" si="132"/>
        <v>-8.5299999999999987E-2</v>
      </c>
      <c r="Q508" s="187">
        <f t="shared" si="133"/>
        <v>-0.36780000000000002</v>
      </c>
      <c r="R508" s="187">
        <f t="shared" si="134"/>
        <v>1.2018</v>
      </c>
      <c r="S508" s="187">
        <f t="shared" si="135"/>
        <v>-0.23699999999999999</v>
      </c>
      <c r="T508" s="187">
        <f t="shared" si="136"/>
        <v>0.29980000000000001</v>
      </c>
      <c r="U508" s="187">
        <f t="shared" si="137"/>
        <v>-0.1759</v>
      </c>
    </row>
    <row r="509" spans="1:21" x14ac:dyDescent="0.35">
      <c r="A509" s="193">
        <v>43816</v>
      </c>
      <c r="B509">
        <v>0.24562500000000001</v>
      </c>
      <c r="C509">
        <v>-12.24</v>
      </c>
      <c r="D509">
        <v>-9.59</v>
      </c>
      <c r="E509">
        <v>-7.74</v>
      </c>
      <c r="F509">
        <v>-37.4</v>
      </c>
      <c r="G509">
        <v>116.36</v>
      </c>
      <c r="H509">
        <v>-23.7</v>
      </c>
      <c r="I509">
        <v>31.6</v>
      </c>
      <c r="J509">
        <v>-18.420000000000002</v>
      </c>
      <c r="K509" s="108">
        <f>INDEX(Bonds!$A$1:$I$1387,MATCH(Sov!A509,Bonds!$A$1:$A$1387,0),4)</f>
        <v>0.1024</v>
      </c>
      <c r="L509" s="110">
        <f t="shared" si="138"/>
        <v>43816</v>
      </c>
      <c r="M509" s="187">
        <f t="shared" si="139"/>
        <v>0.14322499999999999</v>
      </c>
      <c r="N509" s="187">
        <f t="shared" si="130"/>
        <v>-0.12240000000000001</v>
      </c>
      <c r="O509" s="187">
        <f t="shared" si="131"/>
        <v>-9.5899999999999999E-2</v>
      </c>
      <c r="P509" s="187">
        <f t="shared" si="132"/>
        <v>-7.7399999999999997E-2</v>
      </c>
      <c r="Q509" s="187">
        <f t="shared" si="133"/>
        <v>-0.374</v>
      </c>
      <c r="R509" s="187">
        <f t="shared" si="134"/>
        <v>1.1636</v>
      </c>
      <c r="S509" s="187">
        <f t="shared" si="135"/>
        <v>-0.23699999999999999</v>
      </c>
      <c r="T509" s="187">
        <f t="shared" si="136"/>
        <v>0.316</v>
      </c>
      <c r="U509" s="187">
        <f t="shared" si="137"/>
        <v>-0.18420000000000003</v>
      </c>
    </row>
    <row r="510" spans="1:21" x14ac:dyDescent="0.35">
      <c r="A510" s="193">
        <v>43815</v>
      </c>
      <c r="B510">
        <v>0.21234800000000001</v>
      </c>
      <c r="C510">
        <v>-11.78</v>
      </c>
      <c r="D510">
        <v>-8.4</v>
      </c>
      <c r="E510">
        <v>-8.69</v>
      </c>
      <c r="F510">
        <v>-36.270000000000003</v>
      </c>
      <c r="G510">
        <v>118.06</v>
      </c>
      <c r="H510">
        <v>-23.04</v>
      </c>
      <c r="I510">
        <v>32.81</v>
      </c>
      <c r="J510">
        <v>-17.79</v>
      </c>
      <c r="K510" s="108">
        <f>INDEX(Bonds!$A$1:$I$1387,MATCH(Sov!A510,Bonds!$A$1:$A$1387,0),4)</f>
        <v>0.111</v>
      </c>
      <c r="L510" s="110">
        <f t="shared" si="138"/>
        <v>43815</v>
      </c>
      <c r="M510" s="187">
        <f t="shared" si="139"/>
        <v>0.10134800000000001</v>
      </c>
      <c r="N510" s="187">
        <f t="shared" si="130"/>
        <v>-0.11779999999999999</v>
      </c>
      <c r="O510" s="187">
        <f t="shared" si="131"/>
        <v>-8.4000000000000005E-2</v>
      </c>
      <c r="P510" s="187">
        <f t="shared" si="132"/>
        <v>-8.6899999999999991E-2</v>
      </c>
      <c r="Q510" s="187">
        <f t="shared" si="133"/>
        <v>-0.36270000000000002</v>
      </c>
      <c r="R510" s="187">
        <f t="shared" si="134"/>
        <v>1.1806000000000001</v>
      </c>
      <c r="S510" s="187">
        <f t="shared" si="135"/>
        <v>-0.23039999999999999</v>
      </c>
      <c r="T510" s="187">
        <f t="shared" si="136"/>
        <v>0.3281</v>
      </c>
      <c r="U510" s="187">
        <f t="shared" si="137"/>
        <v>-0.1779</v>
      </c>
    </row>
    <row r="511" spans="1:21" x14ac:dyDescent="0.35">
      <c r="A511" s="193">
        <v>43812</v>
      </c>
      <c r="B511">
        <v>0.20765</v>
      </c>
      <c r="C511">
        <v>-12.18</v>
      </c>
      <c r="D511">
        <v>-8.4600000000000009</v>
      </c>
      <c r="E511">
        <v>-8.4600000000000009</v>
      </c>
      <c r="F511">
        <v>-36.4</v>
      </c>
      <c r="G511">
        <v>116.38</v>
      </c>
      <c r="H511">
        <v>-21.73</v>
      </c>
      <c r="I511">
        <v>34.47</v>
      </c>
      <c r="J511">
        <v>-18.25</v>
      </c>
      <c r="K511" s="108">
        <f>INDEX(Bonds!$A$1:$I$1387,MATCH(Sov!A511,Bonds!$A$1:$A$1387,0),4)</f>
        <v>8.7599999999999997E-2</v>
      </c>
      <c r="L511" s="110">
        <f t="shared" si="138"/>
        <v>43812</v>
      </c>
      <c r="M511" s="187">
        <f t="shared" si="139"/>
        <v>0.12005</v>
      </c>
      <c r="N511" s="187">
        <f t="shared" si="130"/>
        <v>-0.12179999999999999</v>
      </c>
      <c r="O511" s="187">
        <f t="shared" si="131"/>
        <v>-8.4600000000000009E-2</v>
      </c>
      <c r="P511" s="187">
        <f t="shared" si="132"/>
        <v>-8.4600000000000009E-2</v>
      </c>
      <c r="Q511" s="187">
        <f t="shared" si="133"/>
        <v>-0.36399999999999999</v>
      </c>
      <c r="R511" s="187">
        <f t="shared" si="134"/>
        <v>1.1637999999999999</v>
      </c>
      <c r="S511" s="187">
        <f t="shared" si="135"/>
        <v>-0.21729999999999999</v>
      </c>
      <c r="T511" s="187">
        <f t="shared" si="136"/>
        <v>0.34470000000000001</v>
      </c>
      <c r="U511" s="187">
        <f t="shared" si="137"/>
        <v>-0.1825</v>
      </c>
    </row>
    <row r="512" spans="1:21" x14ac:dyDescent="0.35">
      <c r="A512" s="193">
        <v>43811</v>
      </c>
      <c r="B512">
        <v>0.237258</v>
      </c>
      <c r="C512">
        <v>-11.29</v>
      </c>
      <c r="D512">
        <v>-7.31</v>
      </c>
      <c r="E512">
        <v>-7.61</v>
      </c>
      <c r="F512">
        <v>-36.26</v>
      </c>
      <c r="G512">
        <v>120.6</v>
      </c>
      <c r="H512">
        <v>-22.85</v>
      </c>
      <c r="I512">
        <v>34.76</v>
      </c>
      <c r="J512">
        <v>-17</v>
      </c>
      <c r="K512" s="108">
        <f>INDEX(Bonds!$A$1:$I$1387,MATCH(Sov!A512,Bonds!$A$1:$A$1387,0),4)</f>
        <v>0.12189999999999999</v>
      </c>
      <c r="L512" s="110">
        <f t="shared" si="138"/>
        <v>43811</v>
      </c>
      <c r="M512" s="187">
        <f t="shared" si="139"/>
        <v>0.115358</v>
      </c>
      <c r="N512" s="187">
        <f t="shared" si="130"/>
        <v>-0.11289999999999999</v>
      </c>
      <c r="O512" s="187">
        <f t="shared" si="131"/>
        <v>-7.3099999999999998E-2</v>
      </c>
      <c r="P512" s="187">
        <f t="shared" si="132"/>
        <v>-7.6100000000000001E-2</v>
      </c>
      <c r="Q512" s="187">
        <f t="shared" si="133"/>
        <v>-0.36259999999999998</v>
      </c>
      <c r="R512" s="187">
        <f t="shared" si="134"/>
        <v>1.206</v>
      </c>
      <c r="S512" s="187">
        <f t="shared" si="135"/>
        <v>-0.22850000000000001</v>
      </c>
      <c r="T512" s="187">
        <f t="shared" si="136"/>
        <v>0.34759999999999996</v>
      </c>
      <c r="U512" s="187">
        <f t="shared" si="137"/>
        <v>-0.17</v>
      </c>
    </row>
    <row r="513" spans="1:21" x14ac:dyDescent="0.35">
      <c r="A513" s="193">
        <v>43810</v>
      </c>
      <c r="B513">
        <v>0.230679</v>
      </c>
      <c r="C513">
        <v>-12.58</v>
      </c>
      <c r="D513">
        <v>-8.24</v>
      </c>
      <c r="E513">
        <v>-8.42</v>
      </c>
      <c r="F513">
        <v>-36.94</v>
      </c>
      <c r="G513">
        <v>122.59</v>
      </c>
      <c r="H513">
        <v>-24.1</v>
      </c>
      <c r="I513">
        <v>35.96</v>
      </c>
      <c r="J513">
        <v>-18.21</v>
      </c>
      <c r="K513" s="108">
        <f>INDEX(Bonds!$A$1:$I$1387,MATCH(Sov!A513,Bonds!$A$1:$A$1387,0),4)</f>
        <v>8.1100000000000005E-2</v>
      </c>
      <c r="L513" s="110">
        <f t="shared" si="138"/>
        <v>43810</v>
      </c>
      <c r="M513" s="187">
        <f t="shared" si="139"/>
        <v>0.14957899999999999</v>
      </c>
      <c r="N513" s="187">
        <f t="shared" si="130"/>
        <v>-0.1258</v>
      </c>
      <c r="O513" s="187">
        <f t="shared" si="131"/>
        <v>-8.2400000000000001E-2</v>
      </c>
      <c r="P513" s="187">
        <f t="shared" si="132"/>
        <v>-8.4199999999999997E-2</v>
      </c>
      <c r="Q513" s="187">
        <f t="shared" si="133"/>
        <v>-0.36939999999999995</v>
      </c>
      <c r="R513" s="187">
        <f t="shared" si="134"/>
        <v>1.2259</v>
      </c>
      <c r="S513" s="187">
        <f t="shared" si="135"/>
        <v>-0.24100000000000002</v>
      </c>
      <c r="T513" s="187">
        <f t="shared" si="136"/>
        <v>0.35960000000000003</v>
      </c>
      <c r="U513" s="187">
        <f t="shared" si="137"/>
        <v>-0.18210000000000001</v>
      </c>
    </row>
    <row r="514" spans="1:21" x14ac:dyDescent="0.35">
      <c r="A514" s="193">
        <v>43809</v>
      </c>
      <c r="B514">
        <v>0.20214699999999999</v>
      </c>
      <c r="C514">
        <v>-11.82</v>
      </c>
      <c r="D514">
        <v>-6.74</v>
      </c>
      <c r="E514">
        <v>-8.4600000000000009</v>
      </c>
      <c r="F514">
        <v>-38.14</v>
      </c>
      <c r="G514">
        <v>123.49</v>
      </c>
      <c r="H514">
        <v>-23.74</v>
      </c>
      <c r="I514">
        <v>39.270000000000003</v>
      </c>
      <c r="J514">
        <v>-18.59</v>
      </c>
      <c r="K514" s="108">
        <f>INDEX(Bonds!$A$1:$I$1387,MATCH(Sov!A514,Bonds!$A$1:$A$1387,0),4)</f>
        <v>0.104</v>
      </c>
      <c r="L514" s="110">
        <f t="shared" si="138"/>
        <v>43809</v>
      </c>
      <c r="M514" s="187">
        <f t="shared" si="139"/>
        <v>9.8146999999999998E-2</v>
      </c>
      <c r="N514" s="187">
        <f t="shared" si="130"/>
        <v>-0.1182</v>
      </c>
      <c r="O514" s="187">
        <f t="shared" si="131"/>
        <v>-6.7400000000000002E-2</v>
      </c>
      <c r="P514" s="187">
        <f t="shared" si="132"/>
        <v>-8.4600000000000009E-2</v>
      </c>
      <c r="Q514" s="187">
        <f t="shared" si="133"/>
        <v>-0.38140000000000002</v>
      </c>
      <c r="R514" s="187">
        <f t="shared" si="134"/>
        <v>1.2348999999999999</v>
      </c>
      <c r="S514" s="187">
        <f t="shared" si="135"/>
        <v>-0.23739999999999997</v>
      </c>
      <c r="T514" s="187">
        <f t="shared" si="136"/>
        <v>0.39270000000000005</v>
      </c>
      <c r="U514" s="187">
        <f t="shared" si="137"/>
        <v>-0.18590000000000001</v>
      </c>
    </row>
    <row r="515" spans="1:21" x14ac:dyDescent="0.35">
      <c r="A515" s="193">
        <v>43808</v>
      </c>
      <c r="B515">
        <v>0.22981499999999999</v>
      </c>
      <c r="C515">
        <v>-12.2</v>
      </c>
      <c r="D515">
        <v>-8.16</v>
      </c>
      <c r="E515">
        <v>-8.31</v>
      </c>
      <c r="F515">
        <v>-38.21</v>
      </c>
      <c r="G515">
        <v>127.75</v>
      </c>
      <c r="H515">
        <v>-23.21</v>
      </c>
      <c r="I515">
        <v>38.17</v>
      </c>
      <c r="J515">
        <v>-19.14</v>
      </c>
      <c r="K515" s="108">
        <f>INDEX(Bonds!$A$1:$I$1387,MATCH(Sov!A515,Bonds!$A$1:$A$1387,0),4)</f>
        <v>9.7000000000000003E-2</v>
      </c>
      <c r="L515" s="110">
        <f t="shared" si="138"/>
        <v>43808</v>
      </c>
      <c r="M515" s="187">
        <f t="shared" si="139"/>
        <v>0.13281499999999999</v>
      </c>
      <c r="N515" s="187">
        <f t="shared" si="130"/>
        <v>-0.122</v>
      </c>
      <c r="O515" s="187">
        <f t="shared" si="131"/>
        <v>-8.1600000000000006E-2</v>
      </c>
      <c r="P515" s="187">
        <f t="shared" si="132"/>
        <v>-8.3100000000000007E-2</v>
      </c>
      <c r="Q515" s="187">
        <f t="shared" si="133"/>
        <v>-0.3821</v>
      </c>
      <c r="R515" s="187">
        <f t="shared" si="134"/>
        <v>1.2775000000000001</v>
      </c>
      <c r="S515" s="187">
        <f t="shared" si="135"/>
        <v>-0.2321</v>
      </c>
      <c r="T515" s="187">
        <f t="shared" si="136"/>
        <v>0.38170000000000004</v>
      </c>
      <c r="U515" s="187">
        <f t="shared" si="137"/>
        <v>-0.19140000000000001</v>
      </c>
    </row>
    <row r="516" spans="1:21" x14ac:dyDescent="0.35">
      <c r="A516" s="193">
        <v>43805</v>
      </c>
      <c r="B516">
        <v>0.22584099999999999</v>
      </c>
      <c r="C516">
        <v>-11.57</v>
      </c>
      <c r="D516">
        <v>-7.55</v>
      </c>
      <c r="E516">
        <v>-7.3</v>
      </c>
      <c r="F516">
        <v>-38.06</v>
      </c>
      <c r="G516">
        <v>133.52000000000001</v>
      </c>
      <c r="H516">
        <v>-23.76</v>
      </c>
      <c r="I516">
        <v>40.340000000000003</v>
      </c>
      <c r="J516">
        <v>-19.79</v>
      </c>
      <c r="K516" s="108">
        <f>INDEX(Bonds!$A$1:$I$1387,MATCH(Sov!A516,Bonds!$A$1:$A$1387,0),4)</f>
        <v>0.108</v>
      </c>
      <c r="L516" s="110">
        <f t="shared" si="138"/>
        <v>43805</v>
      </c>
      <c r="M516" s="187">
        <f t="shared" si="139"/>
        <v>0.11784099999999999</v>
      </c>
      <c r="N516" s="187">
        <f t="shared" si="130"/>
        <v>-0.1157</v>
      </c>
      <c r="O516" s="187">
        <f t="shared" si="131"/>
        <v>-7.5499999999999998E-2</v>
      </c>
      <c r="P516" s="187">
        <f t="shared" si="132"/>
        <v>-7.2999999999999995E-2</v>
      </c>
      <c r="Q516" s="187">
        <f t="shared" si="133"/>
        <v>-0.38060000000000005</v>
      </c>
      <c r="R516" s="187">
        <f t="shared" si="134"/>
        <v>1.3352000000000002</v>
      </c>
      <c r="S516" s="187">
        <f t="shared" si="135"/>
        <v>-0.23760000000000001</v>
      </c>
      <c r="T516" s="187">
        <f t="shared" si="136"/>
        <v>0.40340000000000004</v>
      </c>
      <c r="U516" s="187">
        <f t="shared" si="137"/>
        <v>-0.19789999999999999</v>
      </c>
    </row>
    <row r="517" spans="1:21" x14ac:dyDescent="0.35">
      <c r="A517" s="193">
        <v>43804</v>
      </c>
      <c r="B517">
        <v>0.238069</v>
      </c>
      <c r="C517">
        <v>-12.5</v>
      </c>
      <c r="D517">
        <v>-7.8</v>
      </c>
      <c r="E517">
        <v>-8</v>
      </c>
      <c r="F517">
        <v>-38.159999999999997</v>
      </c>
      <c r="G517">
        <v>136.68</v>
      </c>
      <c r="H517">
        <v>-24.29</v>
      </c>
      <c r="I517">
        <v>39.96</v>
      </c>
      <c r="J517">
        <v>-20.16</v>
      </c>
      <c r="K517" s="108">
        <f>INDEX(Bonds!$A$1:$I$1387,MATCH(Sov!A517,Bonds!$A$1:$A$1387,0),4)</f>
        <v>0.104</v>
      </c>
      <c r="L517" s="110">
        <f t="shared" si="138"/>
        <v>43804</v>
      </c>
      <c r="M517" s="187">
        <f t="shared" si="139"/>
        <v>0.13406899999999999</v>
      </c>
      <c r="N517" s="187">
        <f t="shared" si="130"/>
        <v>-0.125</v>
      </c>
      <c r="O517" s="187">
        <f t="shared" si="131"/>
        <v>-7.8E-2</v>
      </c>
      <c r="P517" s="187">
        <f t="shared" si="132"/>
        <v>-0.08</v>
      </c>
      <c r="Q517" s="187">
        <f t="shared" si="133"/>
        <v>-0.38159999999999994</v>
      </c>
      <c r="R517" s="187">
        <f t="shared" si="134"/>
        <v>1.3668</v>
      </c>
      <c r="S517" s="187">
        <f t="shared" si="135"/>
        <v>-0.2429</v>
      </c>
      <c r="T517" s="187">
        <f t="shared" si="136"/>
        <v>0.39960000000000001</v>
      </c>
      <c r="U517" s="187">
        <f t="shared" si="137"/>
        <v>-0.2016</v>
      </c>
    </row>
    <row r="518" spans="1:21" x14ac:dyDescent="0.35">
      <c r="A518" s="193">
        <v>43803</v>
      </c>
      <c r="B518">
        <v>0.24739</v>
      </c>
      <c r="C518">
        <v>-12.66</v>
      </c>
      <c r="D518">
        <v>-9.2899999999999991</v>
      </c>
      <c r="E518">
        <v>-9.3699999999999992</v>
      </c>
      <c r="F518">
        <v>-39.18</v>
      </c>
      <c r="G518">
        <v>129.78</v>
      </c>
      <c r="H518">
        <v>-25.15</v>
      </c>
      <c r="I518">
        <v>37.869999999999997</v>
      </c>
      <c r="J518">
        <v>-20.61</v>
      </c>
      <c r="K518" s="108">
        <f>INDEX(Bonds!$A$1:$I$1387,MATCH(Sov!A518,Bonds!$A$1:$A$1387,0),4)</f>
        <v>8.4000000000000005E-2</v>
      </c>
      <c r="L518" s="110">
        <f t="shared" si="138"/>
        <v>43803</v>
      </c>
      <c r="M518" s="187">
        <f t="shared" si="139"/>
        <v>0.16338999999999998</v>
      </c>
      <c r="N518" s="187">
        <f t="shared" si="130"/>
        <v>-0.12659999999999999</v>
      </c>
      <c r="O518" s="187">
        <f t="shared" si="131"/>
        <v>-9.2899999999999996E-2</v>
      </c>
      <c r="P518" s="187">
        <f t="shared" si="132"/>
        <v>-9.3699999999999992E-2</v>
      </c>
      <c r="Q518" s="187">
        <f t="shared" si="133"/>
        <v>-0.39179999999999998</v>
      </c>
      <c r="R518" s="187">
        <f t="shared" si="134"/>
        <v>1.2978000000000001</v>
      </c>
      <c r="S518" s="187">
        <f t="shared" si="135"/>
        <v>-0.2515</v>
      </c>
      <c r="T518" s="187">
        <f t="shared" si="136"/>
        <v>0.37869999999999998</v>
      </c>
      <c r="U518" s="187">
        <f t="shared" si="137"/>
        <v>-0.20610000000000001</v>
      </c>
    </row>
    <row r="519" spans="1:21" x14ac:dyDescent="0.35">
      <c r="A519" s="193">
        <v>43802</v>
      </c>
      <c r="B519">
        <v>0.18637200000000001</v>
      </c>
      <c r="C519">
        <v>-13.43</v>
      </c>
      <c r="D519">
        <v>-8.2899999999999991</v>
      </c>
      <c r="E519">
        <v>-9.48</v>
      </c>
      <c r="F519">
        <v>-38.03</v>
      </c>
      <c r="G519">
        <v>132.63</v>
      </c>
      <c r="H519">
        <v>-24.56</v>
      </c>
      <c r="I519">
        <v>38.25</v>
      </c>
      <c r="J519">
        <v>-19.73</v>
      </c>
      <c r="K519" s="108">
        <f>INDEX(Bonds!$A$1:$I$1387,MATCH(Sov!A519,Bonds!$A$1:$A$1387,0),4)</f>
        <v>4.9000000000000002E-2</v>
      </c>
      <c r="L519" s="110">
        <f t="shared" si="138"/>
        <v>43802</v>
      </c>
      <c r="M519" s="187">
        <f t="shared" si="139"/>
        <v>0.13737199999999999</v>
      </c>
      <c r="N519" s="187">
        <f t="shared" si="130"/>
        <v>-0.1343</v>
      </c>
      <c r="O519" s="187">
        <f t="shared" si="131"/>
        <v>-8.2899999999999988E-2</v>
      </c>
      <c r="P519" s="187">
        <f t="shared" si="132"/>
        <v>-9.4800000000000009E-2</v>
      </c>
      <c r="Q519" s="187">
        <f t="shared" si="133"/>
        <v>-0.38030000000000003</v>
      </c>
      <c r="R519" s="187">
        <f t="shared" si="134"/>
        <v>1.3263</v>
      </c>
      <c r="S519" s="187">
        <f t="shared" si="135"/>
        <v>-0.24559999999999998</v>
      </c>
      <c r="T519" s="187">
        <f t="shared" si="136"/>
        <v>0.38250000000000001</v>
      </c>
      <c r="U519" s="187">
        <f t="shared" si="137"/>
        <v>-0.1973</v>
      </c>
    </row>
    <row r="520" spans="1:21" x14ac:dyDescent="0.35">
      <c r="A520" s="193">
        <v>43801</v>
      </c>
      <c r="B520">
        <v>0.19653899999999999</v>
      </c>
      <c r="C520">
        <v>-11.83</v>
      </c>
      <c r="D520">
        <v>-8.18</v>
      </c>
      <c r="E520">
        <v>-8.27</v>
      </c>
      <c r="F520">
        <v>-37.21</v>
      </c>
      <c r="G520">
        <v>132.76</v>
      </c>
      <c r="H520">
        <v>-23.54</v>
      </c>
      <c r="I520">
        <v>38.93</v>
      </c>
      <c r="J520">
        <v>-19.7</v>
      </c>
      <c r="K520" s="108">
        <f>INDEX(Bonds!$A$1:$I$1387,MATCH(Sov!A520,Bonds!$A$1:$A$1387,0),4)</f>
        <v>0.114</v>
      </c>
      <c r="L520" s="110">
        <f t="shared" si="138"/>
        <v>43801</v>
      </c>
      <c r="M520" s="187">
        <f t="shared" si="139"/>
        <v>8.2538999999999987E-2</v>
      </c>
      <c r="N520" s="187">
        <f t="shared" si="130"/>
        <v>-0.1183</v>
      </c>
      <c r="O520" s="187">
        <f t="shared" si="131"/>
        <v>-8.1799999999999998E-2</v>
      </c>
      <c r="P520" s="187">
        <f t="shared" si="132"/>
        <v>-8.2699999999999996E-2</v>
      </c>
      <c r="Q520" s="187">
        <f t="shared" si="133"/>
        <v>-0.37209999999999999</v>
      </c>
      <c r="R520" s="187">
        <f t="shared" si="134"/>
        <v>1.3275999999999999</v>
      </c>
      <c r="S520" s="187">
        <f t="shared" si="135"/>
        <v>-0.2354</v>
      </c>
      <c r="T520" s="187">
        <f t="shared" si="136"/>
        <v>0.38929999999999998</v>
      </c>
      <c r="U520" s="187">
        <f t="shared" si="137"/>
        <v>-0.19699999999999998</v>
      </c>
    </row>
    <row r="521" spans="1:21" x14ac:dyDescent="0.35">
      <c r="A521" s="193">
        <v>43798</v>
      </c>
      <c r="B521">
        <v>0.26091999999999999</v>
      </c>
      <c r="C521">
        <v>-12.35</v>
      </c>
      <c r="D521">
        <v>-8.7799999999999994</v>
      </c>
      <c r="E521">
        <v>-9.77</v>
      </c>
      <c r="F521">
        <v>-39.479999999999997</v>
      </c>
      <c r="G521">
        <v>127.85</v>
      </c>
      <c r="H521">
        <v>-24.65</v>
      </c>
      <c r="I521">
        <v>39.39</v>
      </c>
      <c r="J521">
        <v>-20.39</v>
      </c>
      <c r="K521" s="108">
        <f>INDEX(Bonds!$A$1:$I$1387,MATCH(Sov!A521,Bonds!$A$1:$A$1387,0),4)</f>
        <v>4.7E-2</v>
      </c>
      <c r="L521" s="110">
        <f t="shared" si="138"/>
        <v>43798</v>
      </c>
      <c r="M521" s="187">
        <f t="shared" si="139"/>
        <v>0.21392</v>
      </c>
      <c r="N521" s="187">
        <f t="shared" si="130"/>
        <v>-0.1235</v>
      </c>
      <c r="O521" s="187">
        <f t="shared" si="131"/>
        <v>-8.7799999999999989E-2</v>
      </c>
      <c r="P521" s="187">
        <f t="shared" si="132"/>
        <v>-9.7699999999999995E-2</v>
      </c>
      <c r="Q521" s="187">
        <f t="shared" si="133"/>
        <v>-0.39479999999999998</v>
      </c>
      <c r="R521" s="187">
        <f t="shared" si="134"/>
        <v>1.2785</v>
      </c>
      <c r="S521" s="187">
        <f t="shared" si="135"/>
        <v>-0.2465</v>
      </c>
      <c r="T521" s="187">
        <f t="shared" si="136"/>
        <v>0.39390000000000003</v>
      </c>
      <c r="U521" s="187">
        <f t="shared" si="137"/>
        <v>-0.2039</v>
      </c>
    </row>
    <row r="522" spans="1:21" x14ac:dyDescent="0.35">
      <c r="A522" s="193">
        <v>43797</v>
      </c>
      <c r="B522">
        <v>0.20979200000000001</v>
      </c>
      <c r="C522">
        <v>-12.46</v>
      </c>
      <c r="D522">
        <v>-7.81</v>
      </c>
      <c r="E522">
        <v>-8.75</v>
      </c>
      <c r="F522">
        <v>-38.729999999999997</v>
      </c>
      <c r="G522">
        <v>129.16999999999999</v>
      </c>
      <c r="H522">
        <v>-23.53</v>
      </c>
      <c r="I522">
        <v>38.39</v>
      </c>
      <c r="J522">
        <v>-20.68</v>
      </c>
      <c r="K522" s="108">
        <f>INDEX(Bonds!$A$1:$I$1387,MATCH(Sov!A522,Bonds!$A$1:$A$1387,0),4)</f>
        <v>4.2000000000000003E-2</v>
      </c>
      <c r="L522" s="110">
        <f t="shared" si="138"/>
        <v>43797</v>
      </c>
      <c r="M522" s="187">
        <f t="shared" si="139"/>
        <v>0.167792</v>
      </c>
      <c r="N522" s="187">
        <f t="shared" si="130"/>
        <v>-0.1246</v>
      </c>
      <c r="O522" s="187">
        <f t="shared" si="131"/>
        <v>-7.8100000000000003E-2</v>
      </c>
      <c r="P522" s="187">
        <f t="shared" si="132"/>
        <v>-8.7499999999999994E-2</v>
      </c>
      <c r="Q522" s="187">
        <f t="shared" si="133"/>
        <v>-0.38729999999999998</v>
      </c>
      <c r="R522" s="187">
        <f t="shared" si="134"/>
        <v>1.2916999999999998</v>
      </c>
      <c r="S522" s="187">
        <f t="shared" si="135"/>
        <v>-0.23530000000000001</v>
      </c>
      <c r="T522" s="187">
        <f t="shared" si="136"/>
        <v>0.38390000000000002</v>
      </c>
      <c r="U522" s="187">
        <f t="shared" si="137"/>
        <v>-0.20679999999999998</v>
      </c>
    </row>
    <row r="523" spans="1:21" x14ac:dyDescent="0.35">
      <c r="A523" s="193">
        <v>43796</v>
      </c>
      <c r="B523">
        <v>0.175009</v>
      </c>
      <c r="C523">
        <v>-13.05</v>
      </c>
      <c r="D523">
        <v>-7.28</v>
      </c>
      <c r="E523">
        <v>-8.66</v>
      </c>
      <c r="F523">
        <v>-39.03</v>
      </c>
      <c r="G523">
        <v>126.31</v>
      </c>
      <c r="H523">
        <v>-23.68</v>
      </c>
      <c r="I523">
        <v>37.64</v>
      </c>
      <c r="J523">
        <v>-20.079999999999998</v>
      </c>
      <c r="K523" s="108">
        <f>INDEX(Bonds!$A$1:$I$1387,MATCH(Sov!A523,Bonds!$A$1:$A$1387,0),4)</f>
        <v>4.19E-2</v>
      </c>
      <c r="L523" s="110">
        <f t="shared" si="138"/>
        <v>43796</v>
      </c>
      <c r="M523" s="187">
        <f t="shared" si="139"/>
        <v>0.13310900000000001</v>
      </c>
      <c r="N523" s="187">
        <f t="shared" si="130"/>
        <v>-0.1305</v>
      </c>
      <c r="O523" s="187">
        <f t="shared" si="131"/>
        <v>-7.2800000000000004E-2</v>
      </c>
      <c r="P523" s="187">
        <f t="shared" si="132"/>
        <v>-8.6599999999999996E-2</v>
      </c>
      <c r="Q523" s="187">
        <f t="shared" si="133"/>
        <v>-0.39030000000000004</v>
      </c>
      <c r="R523" s="187">
        <f t="shared" si="134"/>
        <v>1.2631000000000001</v>
      </c>
      <c r="S523" s="187">
        <f t="shared" si="135"/>
        <v>-0.23680000000000001</v>
      </c>
      <c r="T523" s="187">
        <f t="shared" si="136"/>
        <v>0.37640000000000001</v>
      </c>
      <c r="U523" s="187">
        <f t="shared" si="137"/>
        <v>-0.20079999999999998</v>
      </c>
    </row>
    <row r="524" spans="1:21" x14ac:dyDescent="0.35">
      <c r="A524" s="193">
        <v>43795</v>
      </c>
      <c r="B524">
        <v>0.165907</v>
      </c>
      <c r="C524">
        <v>-12.74</v>
      </c>
      <c r="D524">
        <v>-9.09</v>
      </c>
      <c r="E524">
        <v>-10.26</v>
      </c>
      <c r="F524">
        <v>-39.67</v>
      </c>
      <c r="G524">
        <v>122.3</v>
      </c>
      <c r="H524">
        <v>-25.05</v>
      </c>
      <c r="I524">
        <v>36.53</v>
      </c>
      <c r="J524">
        <v>-20.07</v>
      </c>
      <c r="K524" s="108">
        <f>INDEX(Bonds!$A$1:$I$1387,MATCH(Sov!A524,Bonds!$A$1:$A$1387,0),4)</f>
        <v>4.4600000000000001E-2</v>
      </c>
      <c r="L524" s="110">
        <f t="shared" si="138"/>
        <v>43795</v>
      </c>
      <c r="M524" s="187">
        <f t="shared" si="139"/>
        <v>0.121307</v>
      </c>
      <c r="N524" s="187">
        <f t="shared" si="130"/>
        <v>-0.12740000000000001</v>
      </c>
      <c r="O524" s="187">
        <f t="shared" si="131"/>
        <v>-9.0899999999999995E-2</v>
      </c>
      <c r="P524" s="187">
        <f t="shared" si="132"/>
        <v>-0.1026</v>
      </c>
      <c r="Q524" s="187">
        <f t="shared" si="133"/>
        <v>-0.3967</v>
      </c>
      <c r="R524" s="187">
        <f t="shared" si="134"/>
        <v>1.2229999999999999</v>
      </c>
      <c r="S524" s="187">
        <f t="shared" si="135"/>
        <v>-0.2505</v>
      </c>
      <c r="T524" s="187">
        <f t="shared" si="136"/>
        <v>0.36530000000000001</v>
      </c>
      <c r="U524" s="187">
        <f t="shared" si="137"/>
        <v>-0.20069999999999999</v>
      </c>
    </row>
    <row r="525" spans="1:21" x14ac:dyDescent="0.35">
      <c r="A525" s="193">
        <v>43794</v>
      </c>
      <c r="B525">
        <v>0.154112</v>
      </c>
      <c r="C525">
        <v>-12.86</v>
      </c>
      <c r="D525">
        <v>-8.8000000000000007</v>
      </c>
      <c r="E525">
        <v>-9.98</v>
      </c>
      <c r="F525">
        <v>-39.07</v>
      </c>
      <c r="G525">
        <v>120.4</v>
      </c>
      <c r="H525">
        <v>-24.18</v>
      </c>
      <c r="I525">
        <v>36.049999999999997</v>
      </c>
      <c r="J525">
        <v>-18.350000000000001</v>
      </c>
      <c r="K525" s="108">
        <f>INDEX(Bonds!$A$1:$I$1387,MATCH(Sov!A525,Bonds!$A$1:$A$1387,0),4)</f>
        <v>6.8599999999999994E-2</v>
      </c>
      <c r="L525" s="110">
        <f t="shared" si="138"/>
        <v>43794</v>
      </c>
      <c r="M525" s="187">
        <f t="shared" si="139"/>
        <v>8.5512000000000005E-2</v>
      </c>
      <c r="N525" s="187">
        <f t="shared" ref="N525:N588" si="140">C525/100</f>
        <v>-0.12859999999999999</v>
      </c>
      <c r="O525" s="187">
        <f t="shared" ref="O525:O588" si="141">D525/100</f>
        <v>-8.8000000000000009E-2</v>
      </c>
      <c r="P525" s="187">
        <f t="shared" ref="P525:P588" si="142">E525/100</f>
        <v>-9.98E-2</v>
      </c>
      <c r="Q525" s="187">
        <f t="shared" ref="Q525:Q588" si="143">F525/100</f>
        <v>-0.39069999999999999</v>
      </c>
      <c r="R525" s="187">
        <f t="shared" ref="R525:R588" si="144">G525/100</f>
        <v>1.204</v>
      </c>
      <c r="S525" s="187">
        <f t="shared" ref="S525:S588" si="145">H525/100</f>
        <v>-0.24179999999999999</v>
      </c>
      <c r="T525" s="187">
        <f t="shared" ref="T525:T588" si="146">I525/100</f>
        <v>0.36049999999999999</v>
      </c>
      <c r="U525" s="187">
        <f t="shared" ref="U525:U588" si="147">J525/100</f>
        <v>-0.18350000000000002</v>
      </c>
    </row>
    <row r="526" spans="1:21" x14ac:dyDescent="0.35">
      <c r="A526" s="193">
        <v>43791</v>
      </c>
      <c r="B526">
        <v>0.17746899999999999</v>
      </c>
      <c r="C526">
        <v>-13.19</v>
      </c>
      <c r="D526">
        <v>-8.76</v>
      </c>
      <c r="E526">
        <v>-9.44</v>
      </c>
      <c r="F526">
        <v>-39.72</v>
      </c>
      <c r="G526">
        <v>123.5</v>
      </c>
      <c r="H526">
        <v>-24.62</v>
      </c>
      <c r="I526">
        <v>37.549999999999997</v>
      </c>
      <c r="J526">
        <v>-17.71</v>
      </c>
      <c r="K526" s="108">
        <f>INDEX(Bonds!$A$1:$I$1387,MATCH(Sov!A526,Bonds!$A$1:$A$1387,0),4)</f>
        <v>4.8000000000000001E-2</v>
      </c>
      <c r="L526" s="110">
        <f t="shared" si="138"/>
        <v>43791</v>
      </c>
      <c r="M526" s="187">
        <f t="shared" si="139"/>
        <v>0.129469</v>
      </c>
      <c r="N526" s="187">
        <f t="shared" si="140"/>
        <v>-0.13189999999999999</v>
      </c>
      <c r="O526" s="187">
        <f t="shared" si="141"/>
        <v>-8.7599999999999997E-2</v>
      </c>
      <c r="P526" s="187">
        <f t="shared" si="142"/>
        <v>-9.4399999999999998E-2</v>
      </c>
      <c r="Q526" s="187">
        <f t="shared" si="143"/>
        <v>-0.3972</v>
      </c>
      <c r="R526" s="187">
        <f t="shared" si="144"/>
        <v>1.2350000000000001</v>
      </c>
      <c r="S526" s="187">
        <f t="shared" si="145"/>
        <v>-0.2462</v>
      </c>
      <c r="T526" s="187">
        <f t="shared" si="146"/>
        <v>0.37549999999999994</v>
      </c>
      <c r="U526" s="187">
        <f t="shared" si="147"/>
        <v>-0.17710000000000001</v>
      </c>
    </row>
    <row r="527" spans="1:21" x14ac:dyDescent="0.35">
      <c r="A527" s="193">
        <v>43790</v>
      </c>
      <c r="B527">
        <v>0.19149099999999999</v>
      </c>
      <c r="C527">
        <v>-12.17</v>
      </c>
      <c r="D527">
        <v>-8.64</v>
      </c>
      <c r="E527">
        <v>-9.33</v>
      </c>
      <c r="F527">
        <v>-38.979999999999997</v>
      </c>
      <c r="G527">
        <v>119.5</v>
      </c>
      <c r="H527">
        <v>-24.03</v>
      </c>
      <c r="I527">
        <v>40.520000000000003</v>
      </c>
      <c r="J527">
        <v>-17.5</v>
      </c>
      <c r="K527" s="108">
        <f>INDEX(Bonds!$A$1:$I$1387,MATCH(Sov!A527,Bonds!$A$1:$A$1387,0),4)</f>
        <v>8.3199999999999996E-2</v>
      </c>
      <c r="L527" s="110">
        <f t="shared" si="138"/>
        <v>43790</v>
      </c>
      <c r="M527" s="187">
        <f t="shared" si="139"/>
        <v>0.108291</v>
      </c>
      <c r="N527" s="187">
        <f t="shared" si="140"/>
        <v>-0.1217</v>
      </c>
      <c r="O527" s="187">
        <f t="shared" si="141"/>
        <v>-8.6400000000000005E-2</v>
      </c>
      <c r="P527" s="187">
        <f t="shared" si="142"/>
        <v>-9.3299999999999994E-2</v>
      </c>
      <c r="Q527" s="187">
        <f t="shared" si="143"/>
        <v>-0.38979999999999998</v>
      </c>
      <c r="R527" s="187">
        <f t="shared" si="144"/>
        <v>1.1950000000000001</v>
      </c>
      <c r="S527" s="187">
        <f t="shared" si="145"/>
        <v>-0.24030000000000001</v>
      </c>
      <c r="T527" s="187">
        <f t="shared" si="146"/>
        <v>0.4052</v>
      </c>
      <c r="U527" s="187">
        <f t="shared" si="147"/>
        <v>-0.17499999999999999</v>
      </c>
    </row>
    <row r="528" spans="1:21" x14ac:dyDescent="0.35">
      <c r="A528" s="193">
        <v>43789</v>
      </c>
      <c r="B528">
        <v>0.213669</v>
      </c>
      <c r="C528">
        <v>-12.79</v>
      </c>
      <c r="D528">
        <v>-9.3699999999999992</v>
      </c>
      <c r="E528">
        <v>-10.23</v>
      </c>
      <c r="F528">
        <v>-38.29</v>
      </c>
      <c r="G528">
        <v>122.18</v>
      </c>
      <c r="H528">
        <v>-24.51</v>
      </c>
      <c r="I528">
        <v>37.97</v>
      </c>
      <c r="J528">
        <v>-18.04</v>
      </c>
      <c r="K528" s="108">
        <f>INDEX(Bonds!$A$1:$I$1387,MATCH(Sov!A528,Bonds!$A$1:$A$1387,0),4)</f>
        <v>5.1999999999999998E-2</v>
      </c>
      <c r="L528" s="110">
        <f t="shared" si="138"/>
        <v>43789</v>
      </c>
      <c r="M528" s="187">
        <f t="shared" si="139"/>
        <v>0.16166900000000001</v>
      </c>
      <c r="N528" s="187">
        <f t="shared" si="140"/>
        <v>-0.12789999999999999</v>
      </c>
      <c r="O528" s="187">
        <f t="shared" si="141"/>
        <v>-9.3699999999999992E-2</v>
      </c>
      <c r="P528" s="187">
        <f t="shared" si="142"/>
        <v>-0.1023</v>
      </c>
      <c r="Q528" s="187">
        <f t="shared" si="143"/>
        <v>-0.38290000000000002</v>
      </c>
      <c r="R528" s="187">
        <f t="shared" si="144"/>
        <v>1.2218</v>
      </c>
      <c r="S528" s="187">
        <f t="shared" si="145"/>
        <v>-0.24510000000000001</v>
      </c>
      <c r="T528" s="187">
        <f t="shared" si="146"/>
        <v>0.37969999999999998</v>
      </c>
      <c r="U528" s="187">
        <f t="shared" si="147"/>
        <v>-0.1804</v>
      </c>
    </row>
    <row r="529" spans="1:21" x14ac:dyDescent="0.35">
      <c r="A529" s="193">
        <v>43788</v>
      </c>
      <c r="B529">
        <v>0.164936</v>
      </c>
      <c r="C529">
        <v>-12.44</v>
      </c>
      <c r="D529">
        <v>-9.3000000000000007</v>
      </c>
      <c r="E529">
        <v>-10.14</v>
      </c>
      <c r="F529">
        <v>-39.1</v>
      </c>
      <c r="G529">
        <v>124.66</v>
      </c>
      <c r="H529">
        <v>-24.78</v>
      </c>
      <c r="I529">
        <v>37.26</v>
      </c>
      <c r="J529">
        <v>-17.64</v>
      </c>
      <c r="K529" s="108">
        <f>INDEX(Bonds!$A$1:$I$1387,MATCH(Sov!A529,Bonds!$A$1:$A$1387,0),4)</f>
        <v>6.9000000000000006E-2</v>
      </c>
      <c r="L529" s="110">
        <f t="shared" si="138"/>
        <v>43788</v>
      </c>
      <c r="M529" s="187">
        <f t="shared" si="139"/>
        <v>9.5935999999999994E-2</v>
      </c>
      <c r="N529" s="187">
        <f t="shared" si="140"/>
        <v>-0.1244</v>
      </c>
      <c r="O529" s="187">
        <f t="shared" si="141"/>
        <v>-9.3000000000000013E-2</v>
      </c>
      <c r="P529" s="187">
        <f t="shared" si="142"/>
        <v>-0.1014</v>
      </c>
      <c r="Q529" s="187">
        <f t="shared" si="143"/>
        <v>-0.39100000000000001</v>
      </c>
      <c r="R529" s="187">
        <f t="shared" si="144"/>
        <v>1.2465999999999999</v>
      </c>
      <c r="S529" s="187">
        <f t="shared" si="145"/>
        <v>-0.24780000000000002</v>
      </c>
      <c r="T529" s="187">
        <f t="shared" si="146"/>
        <v>0.37259999999999999</v>
      </c>
      <c r="U529" s="187">
        <f t="shared" si="147"/>
        <v>-0.1764</v>
      </c>
    </row>
    <row r="530" spans="1:21" x14ac:dyDescent="0.35">
      <c r="A530" s="193">
        <v>43787</v>
      </c>
      <c r="B530">
        <v>0.19047800000000001</v>
      </c>
      <c r="C530">
        <v>-12.43</v>
      </c>
      <c r="D530">
        <v>-9.92</v>
      </c>
      <c r="E530">
        <v>-9.16</v>
      </c>
      <c r="F530">
        <v>-39.33</v>
      </c>
      <c r="G530">
        <v>120.86</v>
      </c>
      <c r="H530">
        <v>-24.86</v>
      </c>
      <c r="I530">
        <v>35.479999999999997</v>
      </c>
      <c r="J530">
        <v>-17.72</v>
      </c>
      <c r="K530" s="108">
        <f>INDEX(Bonds!$A$1:$I$1387,MATCH(Sov!A530,Bonds!$A$1:$A$1387,0),4)</f>
        <v>7.9200000000000007E-2</v>
      </c>
      <c r="L530" s="110">
        <f t="shared" si="138"/>
        <v>43787</v>
      </c>
      <c r="M530" s="187">
        <f t="shared" si="139"/>
        <v>0.111278</v>
      </c>
      <c r="N530" s="187">
        <f t="shared" si="140"/>
        <v>-0.12429999999999999</v>
      </c>
      <c r="O530" s="187">
        <f t="shared" si="141"/>
        <v>-9.9199999999999997E-2</v>
      </c>
      <c r="P530" s="187">
        <f t="shared" si="142"/>
        <v>-9.1600000000000001E-2</v>
      </c>
      <c r="Q530" s="187">
        <f t="shared" si="143"/>
        <v>-0.39329999999999998</v>
      </c>
      <c r="R530" s="187">
        <f t="shared" si="144"/>
        <v>1.2085999999999999</v>
      </c>
      <c r="S530" s="187">
        <f t="shared" si="145"/>
        <v>-0.24859999999999999</v>
      </c>
      <c r="T530" s="187">
        <f t="shared" si="146"/>
        <v>0.35479999999999995</v>
      </c>
      <c r="U530" s="187">
        <f t="shared" si="147"/>
        <v>-0.1772</v>
      </c>
    </row>
    <row r="531" spans="1:21" x14ac:dyDescent="0.35">
      <c r="A531" s="193">
        <v>43784</v>
      </c>
      <c r="B531">
        <v>0.172129</v>
      </c>
      <c r="C531">
        <v>-11.46</v>
      </c>
      <c r="D531">
        <v>-8.41</v>
      </c>
      <c r="E531">
        <v>-9.49</v>
      </c>
      <c r="F531">
        <v>-39.229999999999997</v>
      </c>
      <c r="G531">
        <v>124.63</v>
      </c>
      <c r="H531">
        <v>-24.42</v>
      </c>
      <c r="I531">
        <v>38.85</v>
      </c>
      <c r="J531">
        <v>-18.77</v>
      </c>
      <c r="K531" s="108">
        <f>INDEX(Bonds!$A$1:$I$1387,MATCH(Sov!A531,Bonds!$A$1:$A$1387,0),4)</f>
        <v>7.4899999999999994E-2</v>
      </c>
      <c r="L531" s="110">
        <f t="shared" si="138"/>
        <v>43784</v>
      </c>
      <c r="M531" s="187">
        <f t="shared" si="139"/>
        <v>9.722900000000001E-2</v>
      </c>
      <c r="N531" s="187">
        <f t="shared" si="140"/>
        <v>-0.11460000000000001</v>
      </c>
      <c r="O531" s="187">
        <f t="shared" si="141"/>
        <v>-8.4100000000000008E-2</v>
      </c>
      <c r="P531" s="187">
        <f t="shared" si="142"/>
        <v>-9.4899999999999998E-2</v>
      </c>
      <c r="Q531" s="187">
        <f t="shared" si="143"/>
        <v>-0.39229999999999998</v>
      </c>
      <c r="R531" s="187">
        <f t="shared" si="144"/>
        <v>1.2463</v>
      </c>
      <c r="S531" s="187">
        <f t="shared" si="145"/>
        <v>-0.24420000000000003</v>
      </c>
      <c r="T531" s="187">
        <f t="shared" si="146"/>
        <v>0.38850000000000001</v>
      </c>
      <c r="U531" s="187">
        <f t="shared" si="147"/>
        <v>-0.18770000000000001</v>
      </c>
    </row>
    <row r="532" spans="1:21" x14ac:dyDescent="0.35">
      <c r="A532" s="193">
        <v>43783</v>
      </c>
      <c r="B532">
        <v>0.19878399999999999</v>
      </c>
      <c r="C532">
        <v>-11.99</v>
      </c>
      <c r="D532">
        <v>-6.06</v>
      </c>
      <c r="E532">
        <v>-8.2799999999999994</v>
      </c>
      <c r="F532">
        <v>-39.76</v>
      </c>
      <c r="G532">
        <v>135.63</v>
      </c>
      <c r="H532">
        <v>-24.66</v>
      </c>
      <c r="I532">
        <v>40.82</v>
      </c>
      <c r="J532">
        <v>-17.649999999999999</v>
      </c>
      <c r="K532" s="108">
        <f>INDEX(Bonds!$A$1:$I$1387,MATCH(Sov!A532,Bonds!$A$1:$A$1387,0),4)</f>
        <v>6.5000000000000002E-2</v>
      </c>
      <c r="L532" s="110">
        <f t="shared" si="138"/>
        <v>43783</v>
      </c>
      <c r="M532" s="187">
        <f t="shared" si="139"/>
        <v>0.13378399999999999</v>
      </c>
      <c r="N532" s="187">
        <f t="shared" si="140"/>
        <v>-0.11990000000000001</v>
      </c>
      <c r="O532" s="187">
        <f t="shared" si="141"/>
        <v>-6.0599999999999994E-2</v>
      </c>
      <c r="P532" s="187">
        <f t="shared" si="142"/>
        <v>-8.2799999999999999E-2</v>
      </c>
      <c r="Q532" s="187">
        <f t="shared" si="143"/>
        <v>-0.39759999999999995</v>
      </c>
      <c r="R532" s="187">
        <f t="shared" si="144"/>
        <v>1.3563000000000001</v>
      </c>
      <c r="S532" s="187">
        <f t="shared" si="145"/>
        <v>-0.24660000000000001</v>
      </c>
      <c r="T532" s="187">
        <f t="shared" si="146"/>
        <v>0.40820000000000001</v>
      </c>
      <c r="U532" s="187">
        <f t="shared" si="147"/>
        <v>-0.17649999999999999</v>
      </c>
    </row>
    <row r="533" spans="1:21" x14ac:dyDescent="0.35">
      <c r="A533" s="193">
        <v>43782</v>
      </c>
      <c r="B533">
        <v>0.18013499999999999</v>
      </c>
      <c r="C533">
        <v>-10.210000000000001</v>
      </c>
      <c r="D533">
        <v>-6.11</v>
      </c>
      <c r="E533">
        <v>-7.43</v>
      </c>
      <c r="F533">
        <v>-37.85</v>
      </c>
      <c r="G533">
        <v>123.05</v>
      </c>
      <c r="H533">
        <v>-23.61</v>
      </c>
      <c r="I533">
        <v>38.229999999999997</v>
      </c>
      <c r="J533">
        <v>-17.13</v>
      </c>
      <c r="K533" s="108">
        <f>INDEX(Bonds!$A$1:$I$1387,MATCH(Sov!A533,Bonds!$A$1:$A$1387,0),4)</f>
        <v>9.4E-2</v>
      </c>
      <c r="L533" s="110">
        <f t="shared" si="138"/>
        <v>43782</v>
      </c>
      <c r="M533" s="187">
        <f t="shared" si="139"/>
        <v>8.6134999999999989E-2</v>
      </c>
      <c r="N533" s="187">
        <f t="shared" si="140"/>
        <v>-0.10210000000000001</v>
      </c>
      <c r="O533" s="187">
        <f t="shared" si="141"/>
        <v>-6.1100000000000002E-2</v>
      </c>
      <c r="P533" s="187">
        <f t="shared" si="142"/>
        <v>-7.4299999999999991E-2</v>
      </c>
      <c r="Q533" s="187">
        <f t="shared" si="143"/>
        <v>-0.3785</v>
      </c>
      <c r="R533" s="187">
        <f t="shared" si="144"/>
        <v>1.2304999999999999</v>
      </c>
      <c r="S533" s="187">
        <f t="shared" si="145"/>
        <v>-0.2361</v>
      </c>
      <c r="T533" s="187">
        <f t="shared" si="146"/>
        <v>0.38229999999999997</v>
      </c>
      <c r="U533" s="187">
        <f t="shared" si="147"/>
        <v>-0.17129999999999998</v>
      </c>
    </row>
    <row r="534" spans="1:21" x14ac:dyDescent="0.35">
      <c r="A534" s="193">
        <v>43781</v>
      </c>
      <c r="B534">
        <v>0.205377</v>
      </c>
      <c r="C534">
        <v>-11.41</v>
      </c>
      <c r="D534">
        <v>-7.1</v>
      </c>
      <c r="E534">
        <v>-9.24</v>
      </c>
      <c r="F534">
        <v>-35.94</v>
      </c>
      <c r="G534">
        <v>115.08</v>
      </c>
      <c r="H534">
        <v>-24.2</v>
      </c>
      <c r="I534">
        <v>32.81</v>
      </c>
      <c r="J534">
        <v>-16.78</v>
      </c>
      <c r="K534" s="108">
        <f>INDEX(Bonds!$A$1:$I$1387,MATCH(Sov!A534,Bonds!$A$1:$A$1387,0),4)</f>
        <v>0.13009999999999999</v>
      </c>
      <c r="L534" s="110">
        <f t="shared" si="138"/>
        <v>43781</v>
      </c>
      <c r="M534" s="187">
        <f t="shared" si="139"/>
        <v>7.5277000000000011E-2</v>
      </c>
      <c r="N534" s="187">
        <f t="shared" si="140"/>
        <v>-0.11410000000000001</v>
      </c>
      <c r="O534" s="187">
        <f t="shared" si="141"/>
        <v>-7.0999999999999994E-2</v>
      </c>
      <c r="P534" s="187">
        <f t="shared" si="142"/>
        <v>-9.2399999999999996E-2</v>
      </c>
      <c r="Q534" s="187">
        <f t="shared" si="143"/>
        <v>-0.3594</v>
      </c>
      <c r="R534" s="187">
        <f t="shared" si="144"/>
        <v>1.1508</v>
      </c>
      <c r="S534" s="187">
        <f t="shared" si="145"/>
        <v>-0.24199999999999999</v>
      </c>
      <c r="T534" s="187">
        <f t="shared" si="146"/>
        <v>0.3281</v>
      </c>
      <c r="U534" s="187">
        <f t="shared" si="147"/>
        <v>-0.1678</v>
      </c>
    </row>
    <row r="535" spans="1:21" x14ac:dyDescent="0.35">
      <c r="A535" s="193">
        <v>43780</v>
      </c>
      <c r="B535">
        <v>0.21293400000000001</v>
      </c>
      <c r="C535">
        <v>-11.51</v>
      </c>
      <c r="D535">
        <v>-7.64</v>
      </c>
      <c r="E535">
        <v>-10.220000000000001</v>
      </c>
      <c r="F535">
        <v>-37.409999999999997</v>
      </c>
      <c r="G535">
        <v>118.88</v>
      </c>
      <c r="H535">
        <v>-23.66</v>
      </c>
      <c r="I535">
        <v>29.8</v>
      </c>
      <c r="J535">
        <v>-16.670000000000002</v>
      </c>
      <c r="K535" s="108">
        <f>INDEX(Bonds!$A$1:$I$1387,MATCH(Sov!A535,Bonds!$A$1:$A$1387,0),4)</f>
        <v>0.15060000000000001</v>
      </c>
      <c r="L535" s="110">
        <f t="shared" si="138"/>
        <v>43780</v>
      </c>
      <c r="M535" s="187">
        <f t="shared" si="139"/>
        <v>6.2334000000000001E-2</v>
      </c>
      <c r="N535" s="187">
        <f t="shared" si="140"/>
        <v>-0.11509999999999999</v>
      </c>
      <c r="O535" s="187">
        <f t="shared" si="141"/>
        <v>-7.6399999999999996E-2</v>
      </c>
      <c r="P535" s="187">
        <f t="shared" si="142"/>
        <v>-0.10220000000000001</v>
      </c>
      <c r="Q535" s="187">
        <f t="shared" si="143"/>
        <v>-0.37409999999999999</v>
      </c>
      <c r="R535" s="187">
        <f t="shared" si="144"/>
        <v>1.1887999999999999</v>
      </c>
      <c r="S535" s="187">
        <f t="shared" si="145"/>
        <v>-0.2366</v>
      </c>
      <c r="T535" s="187">
        <f t="shared" si="146"/>
        <v>0.29799999999999999</v>
      </c>
      <c r="U535" s="187">
        <f t="shared" si="147"/>
        <v>-0.16670000000000001</v>
      </c>
    </row>
    <row r="536" spans="1:21" x14ac:dyDescent="0.35">
      <c r="A536" s="193">
        <v>43777</v>
      </c>
      <c r="B536">
        <v>0.19675899999999999</v>
      </c>
      <c r="C536">
        <v>-13.56</v>
      </c>
      <c r="D536">
        <v>-9.25</v>
      </c>
      <c r="E536">
        <v>-11.38</v>
      </c>
      <c r="F536">
        <v>-38.26</v>
      </c>
      <c r="G536">
        <v>112.62</v>
      </c>
      <c r="H536">
        <v>-24.68</v>
      </c>
      <c r="I536">
        <v>26.56</v>
      </c>
      <c r="J536">
        <v>-17.100000000000001</v>
      </c>
      <c r="K536" s="108">
        <f>INDEX(Bonds!$A$1:$I$1387,MATCH(Sov!A536,Bonds!$A$1:$A$1387,0),4)</f>
        <v>0.13700000000000001</v>
      </c>
      <c r="L536" s="110">
        <f t="shared" si="138"/>
        <v>43777</v>
      </c>
      <c r="M536" s="187">
        <f t="shared" si="139"/>
        <v>5.9758999999999979E-2</v>
      </c>
      <c r="N536" s="187">
        <f t="shared" si="140"/>
        <v>-0.1356</v>
      </c>
      <c r="O536" s="187">
        <f t="shared" si="141"/>
        <v>-9.2499999999999999E-2</v>
      </c>
      <c r="P536" s="187">
        <f t="shared" si="142"/>
        <v>-0.11380000000000001</v>
      </c>
      <c r="Q536" s="187">
        <f t="shared" si="143"/>
        <v>-0.3826</v>
      </c>
      <c r="R536" s="187">
        <f t="shared" si="144"/>
        <v>1.1262000000000001</v>
      </c>
      <c r="S536" s="187">
        <f t="shared" si="145"/>
        <v>-0.24679999999999999</v>
      </c>
      <c r="T536" s="187">
        <f t="shared" si="146"/>
        <v>0.2656</v>
      </c>
      <c r="U536" s="187">
        <f t="shared" si="147"/>
        <v>-0.17100000000000001</v>
      </c>
    </row>
    <row r="537" spans="1:21" x14ac:dyDescent="0.35">
      <c r="A537" s="193">
        <v>43776</v>
      </c>
      <c r="B537">
        <v>0.19592999999999999</v>
      </c>
      <c r="C537">
        <v>-12.54</v>
      </c>
      <c r="D537">
        <v>-8.1300000000000008</v>
      </c>
      <c r="E537">
        <v>-10.24</v>
      </c>
      <c r="F537">
        <v>-36.39</v>
      </c>
      <c r="G537">
        <v>110.23</v>
      </c>
      <c r="H537">
        <v>-24.32</v>
      </c>
      <c r="I537">
        <v>23.87</v>
      </c>
      <c r="J537">
        <v>-17.87</v>
      </c>
      <c r="K537" s="108">
        <f>INDEX(Bonds!$A$1:$I$1387,MATCH(Sov!A537,Bonds!$A$1:$A$1387,0),4)</f>
        <v>0.14499999999999999</v>
      </c>
      <c r="L537" s="110">
        <f t="shared" si="138"/>
        <v>43776</v>
      </c>
      <c r="M537" s="187">
        <f t="shared" si="139"/>
        <v>5.0930000000000003E-2</v>
      </c>
      <c r="N537" s="187">
        <f t="shared" si="140"/>
        <v>-0.12539999999999998</v>
      </c>
      <c r="O537" s="187">
        <f t="shared" si="141"/>
        <v>-8.1300000000000011E-2</v>
      </c>
      <c r="P537" s="187">
        <f t="shared" si="142"/>
        <v>-0.1024</v>
      </c>
      <c r="Q537" s="187">
        <f t="shared" si="143"/>
        <v>-0.3639</v>
      </c>
      <c r="R537" s="187">
        <f t="shared" si="144"/>
        <v>1.1023000000000001</v>
      </c>
      <c r="S537" s="187">
        <f t="shared" si="145"/>
        <v>-0.2432</v>
      </c>
      <c r="T537" s="187">
        <f t="shared" si="146"/>
        <v>0.23870000000000002</v>
      </c>
      <c r="U537" s="187">
        <f t="shared" si="147"/>
        <v>-0.1787</v>
      </c>
    </row>
    <row r="538" spans="1:21" x14ac:dyDescent="0.35">
      <c r="A538" s="193">
        <v>43775</v>
      </c>
      <c r="B538">
        <v>0.16980200000000001</v>
      </c>
      <c r="C538">
        <v>-12.88</v>
      </c>
      <c r="D538">
        <v>-8.1300000000000008</v>
      </c>
      <c r="E538">
        <v>-9.8000000000000007</v>
      </c>
      <c r="F538">
        <v>-38.56</v>
      </c>
      <c r="G538">
        <v>103.25</v>
      </c>
      <c r="H538">
        <v>-24.5</v>
      </c>
      <c r="I538">
        <v>24.99</v>
      </c>
      <c r="J538">
        <v>-18.3</v>
      </c>
      <c r="K538" s="108">
        <f>INDEX(Bonds!$A$1:$I$1387,MATCH(Sov!A538,Bonds!$A$1:$A$1387,0),4)</f>
        <v>6.6000000000000003E-2</v>
      </c>
      <c r="L538" s="110">
        <f t="shared" si="138"/>
        <v>43775</v>
      </c>
      <c r="M538" s="187">
        <f t="shared" si="139"/>
        <v>0.10380200000000001</v>
      </c>
      <c r="N538" s="187">
        <f t="shared" si="140"/>
        <v>-0.1288</v>
      </c>
      <c r="O538" s="187">
        <f t="shared" si="141"/>
        <v>-8.1300000000000011E-2</v>
      </c>
      <c r="P538" s="187">
        <f t="shared" si="142"/>
        <v>-9.8000000000000004E-2</v>
      </c>
      <c r="Q538" s="187">
        <f t="shared" si="143"/>
        <v>-0.3856</v>
      </c>
      <c r="R538" s="187">
        <f t="shared" si="144"/>
        <v>1.0325</v>
      </c>
      <c r="S538" s="187">
        <f t="shared" si="145"/>
        <v>-0.245</v>
      </c>
      <c r="T538" s="187">
        <f t="shared" si="146"/>
        <v>0.24989999999999998</v>
      </c>
      <c r="U538" s="187">
        <f t="shared" si="147"/>
        <v>-0.183</v>
      </c>
    </row>
    <row r="539" spans="1:21" x14ac:dyDescent="0.35">
      <c r="A539" s="193">
        <v>43774</v>
      </c>
      <c r="B539">
        <v>0.116898</v>
      </c>
      <c r="C539">
        <v>-12.4</v>
      </c>
      <c r="D539">
        <v>-9.11</v>
      </c>
      <c r="E539">
        <v>-11.5</v>
      </c>
      <c r="F539">
        <v>-38.43</v>
      </c>
      <c r="G539">
        <v>100.45</v>
      </c>
      <c r="H539">
        <v>-25.3</v>
      </c>
      <c r="I539">
        <v>23.99</v>
      </c>
      <c r="J539">
        <v>-16.600000000000001</v>
      </c>
      <c r="K539" s="108">
        <f>INDEX(Bonds!$A$1:$I$1387,MATCH(Sov!A539,Bonds!$A$1:$A$1387,0),4)</f>
        <v>9.6000000000000002E-2</v>
      </c>
      <c r="L539" s="110">
        <f t="shared" si="138"/>
        <v>43774</v>
      </c>
      <c r="M539" s="187">
        <f t="shared" si="139"/>
        <v>2.0898E-2</v>
      </c>
      <c r="N539" s="187">
        <f t="shared" si="140"/>
        <v>-0.124</v>
      </c>
      <c r="O539" s="187">
        <f t="shared" si="141"/>
        <v>-9.11E-2</v>
      </c>
      <c r="P539" s="187">
        <f t="shared" si="142"/>
        <v>-0.115</v>
      </c>
      <c r="Q539" s="187">
        <f t="shared" si="143"/>
        <v>-0.38429999999999997</v>
      </c>
      <c r="R539" s="187">
        <f t="shared" si="144"/>
        <v>1.0044999999999999</v>
      </c>
      <c r="S539" s="187">
        <f t="shared" si="145"/>
        <v>-0.253</v>
      </c>
      <c r="T539" s="187">
        <f t="shared" si="146"/>
        <v>0.23989999999999997</v>
      </c>
      <c r="U539" s="187">
        <f t="shared" si="147"/>
        <v>-0.16600000000000001</v>
      </c>
    </row>
    <row r="540" spans="1:21" x14ac:dyDescent="0.35">
      <c r="A540" s="193">
        <v>43773</v>
      </c>
      <c r="B540">
        <v>0.140794</v>
      </c>
      <c r="C540">
        <v>-13.93</v>
      </c>
      <c r="D540">
        <v>-9.5299999999999994</v>
      </c>
      <c r="E540">
        <v>-11.67</v>
      </c>
      <c r="F540">
        <v>-40.01</v>
      </c>
      <c r="G540">
        <v>100.66</v>
      </c>
      <c r="H540">
        <v>-26.52</v>
      </c>
      <c r="I540">
        <v>25.21</v>
      </c>
      <c r="J540">
        <v>-17.53</v>
      </c>
      <c r="K540" s="108">
        <f>INDEX(Bonds!$A$1:$I$1387,MATCH(Sov!A540,Bonds!$A$1:$A$1387,0),4)</f>
        <v>6.7000000000000004E-2</v>
      </c>
      <c r="L540" s="110">
        <f t="shared" si="138"/>
        <v>43773</v>
      </c>
      <c r="M540" s="187">
        <f t="shared" si="139"/>
        <v>7.3793999999999998E-2</v>
      </c>
      <c r="N540" s="187">
        <f t="shared" si="140"/>
        <v>-0.13930000000000001</v>
      </c>
      <c r="O540" s="187">
        <f t="shared" si="141"/>
        <v>-9.5299999999999996E-2</v>
      </c>
      <c r="P540" s="187">
        <f t="shared" si="142"/>
        <v>-0.1167</v>
      </c>
      <c r="Q540" s="187">
        <f t="shared" si="143"/>
        <v>-0.40009999999999996</v>
      </c>
      <c r="R540" s="187">
        <f t="shared" si="144"/>
        <v>1.0065999999999999</v>
      </c>
      <c r="S540" s="187">
        <f t="shared" si="145"/>
        <v>-0.26519999999999999</v>
      </c>
      <c r="T540" s="187">
        <f t="shared" si="146"/>
        <v>0.25209999999999999</v>
      </c>
      <c r="U540" s="187">
        <f t="shared" si="147"/>
        <v>-0.17530000000000001</v>
      </c>
    </row>
    <row r="541" spans="1:21" x14ac:dyDescent="0.35">
      <c r="A541" s="193">
        <v>43770</v>
      </c>
      <c r="B541">
        <v>0.15129400000000001</v>
      </c>
      <c r="C541">
        <v>-12.84</v>
      </c>
      <c r="D541">
        <v>-8.1999999999999993</v>
      </c>
      <c r="E541">
        <v>-10.220000000000001</v>
      </c>
      <c r="F541">
        <v>-40.26</v>
      </c>
      <c r="G541">
        <v>103.87</v>
      </c>
      <c r="H541">
        <v>-26.07</v>
      </c>
      <c r="I541">
        <v>25.28</v>
      </c>
      <c r="J541">
        <v>-17.39</v>
      </c>
      <c r="K541" s="108">
        <f>INDEX(Bonds!$A$1:$I$1387,MATCH(Sov!A541,Bonds!$A$1:$A$1387,0),4)</f>
        <v>2.7699999999999999E-2</v>
      </c>
      <c r="L541" s="110">
        <f t="shared" si="138"/>
        <v>43770</v>
      </c>
      <c r="M541" s="187">
        <f t="shared" si="139"/>
        <v>0.12359400000000001</v>
      </c>
      <c r="N541" s="187">
        <f t="shared" si="140"/>
        <v>-0.12839999999999999</v>
      </c>
      <c r="O541" s="187">
        <f t="shared" si="141"/>
        <v>-8.199999999999999E-2</v>
      </c>
      <c r="P541" s="187">
        <f t="shared" si="142"/>
        <v>-0.10220000000000001</v>
      </c>
      <c r="Q541" s="187">
        <f t="shared" si="143"/>
        <v>-0.40259999999999996</v>
      </c>
      <c r="R541" s="187">
        <f t="shared" si="144"/>
        <v>1.0387</v>
      </c>
      <c r="S541" s="187">
        <f t="shared" si="145"/>
        <v>-0.26069999999999999</v>
      </c>
      <c r="T541" s="187">
        <f t="shared" si="146"/>
        <v>0.25280000000000002</v>
      </c>
      <c r="U541" s="187">
        <f t="shared" si="147"/>
        <v>-0.1739</v>
      </c>
    </row>
    <row r="542" spans="1:21" x14ac:dyDescent="0.35">
      <c r="A542" s="193">
        <v>43769</v>
      </c>
      <c r="B542">
        <v>0.10867499999999999</v>
      </c>
      <c r="C542">
        <v>-15.2</v>
      </c>
      <c r="D542">
        <v>-9.16</v>
      </c>
      <c r="E542">
        <v>-11.67</v>
      </c>
      <c r="F542">
        <v>-41.2</v>
      </c>
      <c r="G542">
        <v>99.04</v>
      </c>
      <c r="H542">
        <v>-28.02</v>
      </c>
      <c r="I542">
        <v>24.57</v>
      </c>
      <c r="J542">
        <v>-18.440000000000001</v>
      </c>
      <c r="K542" s="108">
        <f>INDEX(Bonds!$A$1:$I$1387,MATCH(Sov!A542,Bonds!$A$1:$A$1387,0),4)</f>
        <v>1.3100000000000001E-2</v>
      </c>
      <c r="L542" s="110">
        <f t="shared" si="138"/>
        <v>43769</v>
      </c>
      <c r="M542" s="187">
        <f t="shared" si="139"/>
        <v>9.5574999999999993E-2</v>
      </c>
      <c r="N542" s="187">
        <f t="shared" si="140"/>
        <v>-0.152</v>
      </c>
      <c r="O542" s="187">
        <f t="shared" si="141"/>
        <v>-9.1600000000000001E-2</v>
      </c>
      <c r="P542" s="187">
        <f t="shared" si="142"/>
        <v>-0.1167</v>
      </c>
      <c r="Q542" s="187">
        <f t="shared" si="143"/>
        <v>-0.41200000000000003</v>
      </c>
      <c r="R542" s="187">
        <f t="shared" si="144"/>
        <v>0.99040000000000006</v>
      </c>
      <c r="S542" s="187">
        <f t="shared" si="145"/>
        <v>-0.2802</v>
      </c>
      <c r="T542" s="187">
        <f t="shared" si="146"/>
        <v>0.2457</v>
      </c>
      <c r="U542" s="187">
        <f t="shared" si="147"/>
        <v>-0.18440000000000001</v>
      </c>
    </row>
    <row r="543" spans="1:21" x14ac:dyDescent="0.35">
      <c r="A543" s="193">
        <v>43768</v>
      </c>
      <c r="B543">
        <v>8.4580000000000002E-2</v>
      </c>
      <c r="C543">
        <v>-13.64</v>
      </c>
      <c r="D543">
        <v>-10</v>
      </c>
      <c r="E543">
        <v>-12.55</v>
      </c>
      <c r="F543">
        <v>-40.57</v>
      </c>
      <c r="G543">
        <v>101.93</v>
      </c>
      <c r="H543">
        <v>-26.9</v>
      </c>
      <c r="I543">
        <v>23.65</v>
      </c>
      <c r="J543">
        <v>-19.21</v>
      </c>
      <c r="K543" s="108">
        <f>INDEX(Bonds!$A$1:$I$1387,MATCH(Sov!A543,Bonds!$A$1:$A$1387,0),4)</f>
        <v>6.3399999999999998E-2</v>
      </c>
      <c r="L543" s="110">
        <f t="shared" si="138"/>
        <v>43768</v>
      </c>
      <c r="M543" s="187">
        <f t="shared" si="139"/>
        <v>2.1180000000000004E-2</v>
      </c>
      <c r="N543" s="187">
        <f t="shared" si="140"/>
        <v>-0.13639999999999999</v>
      </c>
      <c r="O543" s="187">
        <f t="shared" si="141"/>
        <v>-0.1</v>
      </c>
      <c r="P543" s="187">
        <f t="shared" si="142"/>
        <v>-0.1255</v>
      </c>
      <c r="Q543" s="187">
        <f t="shared" si="143"/>
        <v>-0.40570000000000001</v>
      </c>
      <c r="R543" s="187">
        <f t="shared" si="144"/>
        <v>1.0193000000000001</v>
      </c>
      <c r="S543" s="187">
        <f t="shared" si="145"/>
        <v>-0.26899999999999996</v>
      </c>
      <c r="T543" s="187">
        <f t="shared" si="146"/>
        <v>0.23649999999999999</v>
      </c>
      <c r="U543" s="187">
        <f t="shared" si="147"/>
        <v>-0.19210000000000002</v>
      </c>
    </row>
    <row r="544" spans="1:21" x14ac:dyDescent="0.35">
      <c r="A544" s="193">
        <v>43767</v>
      </c>
      <c r="B544">
        <v>0.14124800000000001</v>
      </c>
      <c r="C544">
        <v>-13.69</v>
      </c>
      <c r="D544">
        <v>-9.52</v>
      </c>
      <c r="E544">
        <v>-11.66</v>
      </c>
      <c r="F544">
        <v>-39.79</v>
      </c>
      <c r="G544">
        <v>101.36</v>
      </c>
      <c r="H544">
        <v>-26.11</v>
      </c>
      <c r="I544">
        <v>23.55</v>
      </c>
      <c r="J544">
        <v>-20</v>
      </c>
      <c r="K544" s="108">
        <f>INDEX(Bonds!$A$1:$I$1387,MATCH(Sov!A544,Bonds!$A$1:$A$1387,0),4)</f>
        <v>0.06</v>
      </c>
      <c r="L544" s="110">
        <f t="shared" si="138"/>
        <v>43767</v>
      </c>
      <c r="M544" s="187">
        <f t="shared" si="139"/>
        <v>8.1248000000000015E-2</v>
      </c>
      <c r="N544" s="187">
        <f t="shared" si="140"/>
        <v>-0.13689999999999999</v>
      </c>
      <c r="O544" s="187">
        <f t="shared" si="141"/>
        <v>-9.5199999999999993E-2</v>
      </c>
      <c r="P544" s="187">
        <f t="shared" si="142"/>
        <v>-0.1166</v>
      </c>
      <c r="Q544" s="187">
        <f t="shared" si="143"/>
        <v>-0.39789999999999998</v>
      </c>
      <c r="R544" s="187">
        <f t="shared" si="144"/>
        <v>1.0136000000000001</v>
      </c>
      <c r="S544" s="187">
        <f t="shared" si="145"/>
        <v>-0.2611</v>
      </c>
      <c r="T544" s="187">
        <f t="shared" si="146"/>
        <v>0.23550000000000001</v>
      </c>
      <c r="U544" s="187">
        <f t="shared" si="147"/>
        <v>-0.2</v>
      </c>
    </row>
    <row r="545" spans="1:21" x14ac:dyDescent="0.35">
      <c r="A545" s="193">
        <v>43766</v>
      </c>
      <c r="B545">
        <v>0.14654900000000001</v>
      </c>
      <c r="C545">
        <v>-12.95</v>
      </c>
      <c r="D545">
        <v>-9</v>
      </c>
      <c r="E545">
        <v>-10.99</v>
      </c>
      <c r="F545">
        <v>-39.42</v>
      </c>
      <c r="G545">
        <v>101.33</v>
      </c>
      <c r="H545">
        <v>-25.85</v>
      </c>
      <c r="I545">
        <v>23.92</v>
      </c>
      <c r="J545">
        <v>-19.96</v>
      </c>
      <c r="K545" s="108">
        <f>INDEX(Bonds!$A$1:$I$1387,MATCH(Sov!A545,Bonds!$A$1:$A$1387,0),4)</f>
        <v>7.3999999999999996E-2</v>
      </c>
      <c r="L545" s="110">
        <f t="shared" si="138"/>
        <v>43766</v>
      </c>
      <c r="M545" s="187">
        <f t="shared" si="139"/>
        <v>7.2549000000000016E-2</v>
      </c>
      <c r="N545" s="187">
        <f t="shared" si="140"/>
        <v>-0.1295</v>
      </c>
      <c r="O545" s="187">
        <f t="shared" si="141"/>
        <v>-0.09</v>
      </c>
      <c r="P545" s="187">
        <f t="shared" si="142"/>
        <v>-0.1099</v>
      </c>
      <c r="Q545" s="187">
        <f t="shared" si="143"/>
        <v>-0.39419999999999999</v>
      </c>
      <c r="R545" s="187">
        <f t="shared" si="144"/>
        <v>1.0133000000000001</v>
      </c>
      <c r="S545" s="187">
        <f t="shared" si="145"/>
        <v>-0.25850000000000001</v>
      </c>
      <c r="T545" s="187">
        <f t="shared" si="146"/>
        <v>0.23920000000000002</v>
      </c>
      <c r="U545" s="187">
        <f t="shared" si="147"/>
        <v>-0.1996</v>
      </c>
    </row>
    <row r="546" spans="1:21" x14ac:dyDescent="0.35">
      <c r="A546" s="193">
        <v>43763</v>
      </c>
      <c r="B546">
        <v>0.15283099999999999</v>
      </c>
      <c r="C546">
        <v>-12.65</v>
      </c>
      <c r="D546">
        <v>-9.82</v>
      </c>
      <c r="E546">
        <v>-11.28</v>
      </c>
      <c r="F546">
        <v>-39.03</v>
      </c>
      <c r="G546">
        <v>99.2</v>
      </c>
      <c r="H546">
        <v>-26.62</v>
      </c>
      <c r="I546">
        <v>24.12</v>
      </c>
      <c r="J546">
        <v>-17.61</v>
      </c>
      <c r="K546" s="108">
        <f>INDEX(Bonds!$A$1:$I$1387,MATCH(Sov!A546,Bonds!$A$1:$A$1387,0),4)</f>
        <v>5.1999999999999998E-2</v>
      </c>
      <c r="L546" s="110">
        <f t="shared" si="138"/>
        <v>43763</v>
      </c>
      <c r="M546" s="187">
        <f t="shared" si="139"/>
        <v>0.100831</v>
      </c>
      <c r="N546" s="187">
        <f t="shared" si="140"/>
        <v>-0.1265</v>
      </c>
      <c r="O546" s="187">
        <f t="shared" si="141"/>
        <v>-9.820000000000001E-2</v>
      </c>
      <c r="P546" s="187">
        <f t="shared" si="142"/>
        <v>-0.1128</v>
      </c>
      <c r="Q546" s="187">
        <f t="shared" si="143"/>
        <v>-0.39030000000000004</v>
      </c>
      <c r="R546" s="187">
        <f t="shared" si="144"/>
        <v>0.99199999999999999</v>
      </c>
      <c r="S546" s="187">
        <f t="shared" si="145"/>
        <v>-0.26619999999999999</v>
      </c>
      <c r="T546" s="187">
        <f t="shared" si="146"/>
        <v>0.2412</v>
      </c>
      <c r="U546" s="187">
        <f t="shared" si="147"/>
        <v>-0.17610000000000001</v>
      </c>
    </row>
    <row r="547" spans="1:21" x14ac:dyDescent="0.35">
      <c r="A547" s="193">
        <v>43762</v>
      </c>
      <c r="B547">
        <v>0.121349</v>
      </c>
      <c r="C547">
        <v>-13.31</v>
      </c>
      <c r="D547">
        <v>-10.79</v>
      </c>
      <c r="E547">
        <v>-11.31</v>
      </c>
      <c r="F547">
        <v>-38.619999999999997</v>
      </c>
      <c r="G547">
        <v>99.5</v>
      </c>
      <c r="H547">
        <v>-25.8</v>
      </c>
      <c r="I547">
        <v>24.93</v>
      </c>
      <c r="J547">
        <v>-19.329999999999998</v>
      </c>
      <c r="K547" s="108">
        <f>INDEX(Bonds!$A$1:$I$1387,MATCH(Sov!A547,Bonds!$A$1:$A$1387,0),4)</f>
        <v>1.2999999999999999E-2</v>
      </c>
      <c r="L547" s="110">
        <f t="shared" si="138"/>
        <v>43762</v>
      </c>
      <c r="M547" s="187">
        <f t="shared" si="139"/>
        <v>0.108349</v>
      </c>
      <c r="N547" s="187">
        <f t="shared" si="140"/>
        <v>-0.1331</v>
      </c>
      <c r="O547" s="187">
        <f t="shared" si="141"/>
        <v>-0.1079</v>
      </c>
      <c r="P547" s="187">
        <f t="shared" si="142"/>
        <v>-0.11310000000000001</v>
      </c>
      <c r="Q547" s="187">
        <f t="shared" si="143"/>
        <v>-0.38619999999999999</v>
      </c>
      <c r="R547" s="187">
        <f t="shared" si="144"/>
        <v>0.995</v>
      </c>
      <c r="S547" s="187">
        <f t="shared" si="145"/>
        <v>-0.25800000000000001</v>
      </c>
      <c r="T547" s="187">
        <f t="shared" si="146"/>
        <v>0.24929999999999999</v>
      </c>
      <c r="U547" s="187">
        <f t="shared" si="147"/>
        <v>-0.19329999999999997</v>
      </c>
    </row>
    <row r="548" spans="1:21" x14ac:dyDescent="0.35">
      <c r="A548" s="193">
        <v>43761</v>
      </c>
      <c r="B548">
        <v>9.2016000000000001E-2</v>
      </c>
      <c r="C548">
        <v>-11.96</v>
      </c>
      <c r="D548">
        <v>-8.23</v>
      </c>
      <c r="E548">
        <v>-9.66</v>
      </c>
      <c r="F548">
        <v>-37.57</v>
      </c>
      <c r="G548">
        <v>102.87</v>
      </c>
      <c r="H548">
        <v>-24.35</v>
      </c>
      <c r="I548">
        <v>25.7</v>
      </c>
      <c r="J548">
        <v>-19.18</v>
      </c>
      <c r="K548" s="108">
        <f>INDEX(Bonds!$A$1:$I$1387,MATCH(Sov!A548,Bonds!$A$1:$A$1387,0),4)</f>
        <v>0.01</v>
      </c>
      <c r="L548" s="110">
        <f t="shared" ref="L548:L611" si="148">A548</f>
        <v>43761</v>
      </c>
      <c r="M548" s="187">
        <f t="shared" ref="M548:M611" si="149">B548-$K548</f>
        <v>8.2016000000000006E-2</v>
      </c>
      <c r="N548" s="187">
        <f t="shared" si="140"/>
        <v>-0.11960000000000001</v>
      </c>
      <c r="O548" s="187">
        <f t="shared" si="141"/>
        <v>-8.2299999999999998E-2</v>
      </c>
      <c r="P548" s="187">
        <f t="shared" si="142"/>
        <v>-9.6600000000000005E-2</v>
      </c>
      <c r="Q548" s="187">
        <f t="shared" si="143"/>
        <v>-0.37569999999999998</v>
      </c>
      <c r="R548" s="187">
        <f t="shared" si="144"/>
        <v>1.0286999999999999</v>
      </c>
      <c r="S548" s="187">
        <f t="shared" si="145"/>
        <v>-0.24350000000000002</v>
      </c>
      <c r="T548" s="187">
        <f t="shared" si="146"/>
        <v>0.25700000000000001</v>
      </c>
      <c r="U548" s="187">
        <f t="shared" si="147"/>
        <v>-0.1918</v>
      </c>
    </row>
    <row r="549" spans="1:21" x14ac:dyDescent="0.35">
      <c r="A549" s="193">
        <v>43760</v>
      </c>
      <c r="B549">
        <v>9.3803999999999998E-2</v>
      </c>
      <c r="C549">
        <v>-12.71</v>
      </c>
      <c r="D549">
        <v>-8.4700000000000006</v>
      </c>
      <c r="E549">
        <v>-10.54</v>
      </c>
      <c r="F549">
        <v>-39.29</v>
      </c>
      <c r="G549">
        <v>97.76</v>
      </c>
      <c r="H549">
        <v>-25.56</v>
      </c>
      <c r="I549">
        <v>23.15</v>
      </c>
      <c r="J549">
        <v>-18.95</v>
      </c>
      <c r="K549" s="108">
        <f>INDEX(Bonds!$A$1:$I$1387,MATCH(Sov!A549,Bonds!$A$1:$A$1387,0),4)</f>
        <v>1.7000000000000001E-2</v>
      </c>
      <c r="L549" s="110">
        <f t="shared" si="148"/>
        <v>43760</v>
      </c>
      <c r="M549" s="187">
        <f t="shared" si="149"/>
        <v>7.6803999999999997E-2</v>
      </c>
      <c r="N549" s="187">
        <f t="shared" si="140"/>
        <v>-0.12710000000000002</v>
      </c>
      <c r="O549" s="187">
        <f t="shared" si="141"/>
        <v>-8.4700000000000011E-2</v>
      </c>
      <c r="P549" s="187">
        <f t="shared" si="142"/>
        <v>-0.10539999999999999</v>
      </c>
      <c r="Q549" s="187">
        <f t="shared" si="143"/>
        <v>-0.39289999999999997</v>
      </c>
      <c r="R549" s="187">
        <f t="shared" si="144"/>
        <v>0.97760000000000002</v>
      </c>
      <c r="S549" s="187">
        <f t="shared" si="145"/>
        <v>-0.25559999999999999</v>
      </c>
      <c r="T549" s="187">
        <f t="shared" si="146"/>
        <v>0.23149999999999998</v>
      </c>
      <c r="U549" s="187">
        <f t="shared" si="147"/>
        <v>-0.1895</v>
      </c>
    </row>
    <row r="550" spans="1:21" x14ac:dyDescent="0.35">
      <c r="A550" s="193">
        <v>43759</v>
      </c>
      <c r="B550">
        <v>0.114661</v>
      </c>
      <c r="C550">
        <v>-12.92</v>
      </c>
      <c r="D550">
        <v>-8.83</v>
      </c>
      <c r="E550">
        <v>-10.59</v>
      </c>
      <c r="F550">
        <v>-39.54</v>
      </c>
      <c r="G550">
        <v>101.05</v>
      </c>
      <c r="H550">
        <v>-25.44</v>
      </c>
      <c r="I550">
        <v>23.39</v>
      </c>
      <c r="J550">
        <v>-17.579999999999998</v>
      </c>
      <c r="K550" s="108">
        <f>INDEX(Bonds!$A$1:$I$1387,MATCH(Sov!A550,Bonds!$A$1:$A$1387,0),4)</f>
        <v>6.4000000000000001E-2</v>
      </c>
      <c r="L550" s="110">
        <f t="shared" si="148"/>
        <v>43759</v>
      </c>
      <c r="M550" s="187">
        <f t="shared" si="149"/>
        <v>5.0660999999999998E-2</v>
      </c>
      <c r="N550" s="187">
        <f t="shared" si="140"/>
        <v>-0.12920000000000001</v>
      </c>
      <c r="O550" s="187">
        <f t="shared" si="141"/>
        <v>-8.8300000000000003E-2</v>
      </c>
      <c r="P550" s="187">
        <f t="shared" si="142"/>
        <v>-0.10589999999999999</v>
      </c>
      <c r="Q550" s="187">
        <f t="shared" si="143"/>
        <v>-0.39539999999999997</v>
      </c>
      <c r="R550" s="187">
        <f t="shared" si="144"/>
        <v>1.0105</v>
      </c>
      <c r="S550" s="187">
        <f t="shared" si="145"/>
        <v>-0.25440000000000002</v>
      </c>
      <c r="T550" s="187">
        <f t="shared" si="146"/>
        <v>0.2339</v>
      </c>
      <c r="U550" s="187">
        <f t="shared" si="147"/>
        <v>-0.17579999999999998</v>
      </c>
    </row>
    <row r="551" spans="1:21" x14ac:dyDescent="0.35">
      <c r="A551" s="193">
        <v>43756</v>
      </c>
      <c r="B551">
        <v>0.14299500000000001</v>
      </c>
      <c r="C551">
        <v>-12.61</v>
      </c>
      <c r="D551">
        <v>-7.83</v>
      </c>
      <c r="E551">
        <v>-9.3800000000000008</v>
      </c>
      <c r="F551">
        <v>-39.74</v>
      </c>
      <c r="G551">
        <v>99.25</v>
      </c>
      <c r="H551">
        <v>-25.48</v>
      </c>
      <c r="I551">
        <v>24.85</v>
      </c>
      <c r="J551">
        <v>-17.93</v>
      </c>
      <c r="K551" s="108">
        <f>INDEX(Bonds!$A$1:$I$1387,MATCH(Sov!A551,Bonds!$A$1:$A$1387,0),4)</f>
        <v>0.04</v>
      </c>
      <c r="L551" s="110">
        <f t="shared" si="148"/>
        <v>43756</v>
      </c>
      <c r="M551" s="187">
        <f t="shared" si="149"/>
        <v>0.102995</v>
      </c>
      <c r="N551" s="187">
        <f t="shared" si="140"/>
        <v>-0.12609999999999999</v>
      </c>
      <c r="O551" s="187">
        <f t="shared" si="141"/>
        <v>-7.8299999999999995E-2</v>
      </c>
      <c r="P551" s="187">
        <f t="shared" si="142"/>
        <v>-9.3800000000000008E-2</v>
      </c>
      <c r="Q551" s="187">
        <f t="shared" si="143"/>
        <v>-0.39740000000000003</v>
      </c>
      <c r="R551" s="187">
        <f t="shared" si="144"/>
        <v>0.99250000000000005</v>
      </c>
      <c r="S551" s="187">
        <f t="shared" si="145"/>
        <v>-0.25480000000000003</v>
      </c>
      <c r="T551" s="187">
        <f t="shared" si="146"/>
        <v>0.24850000000000003</v>
      </c>
      <c r="U551" s="187">
        <f t="shared" si="147"/>
        <v>-0.17929999999999999</v>
      </c>
    </row>
    <row r="552" spans="1:21" x14ac:dyDescent="0.35">
      <c r="A552" s="193">
        <v>43755</v>
      </c>
      <c r="B552">
        <v>0.11687599999999999</v>
      </c>
      <c r="C552">
        <v>-13.68</v>
      </c>
      <c r="D552">
        <v>-8.8000000000000007</v>
      </c>
      <c r="E552">
        <v>-12.7</v>
      </c>
      <c r="F552">
        <v>-39.619999999999997</v>
      </c>
      <c r="G552">
        <v>98.29</v>
      </c>
      <c r="H552">
        <v>-25.49</v>
      </c>
      <c r="I552">
        <v>24.46</v>
      </c>
      <c r="J552">
        <v>-18.11</v>
      </c>
      <c r="K552" s="108">
        <f>INDEX(Bonds!$A$1:$I$1387,MATCH(Sov!A552,Bonds!$A$1:$A$1387,0),4)</f>
        <v>5.0000000000000001E-3</v>
      </c>
      <c r="L552" s="110">
        <f t="shared" si="148"/>
        <v>43755</v>
      </c>
      <c r="M552" s="187">
        <f t="shared" si="149"/>
        <v>0.11187599999999999</v>
      </c>
      <c r="N552" s="187">
        <f t="shared" si="140"/>
        <v>-0.1368</v>
      </c>
      <c r="O552" s="187">
        <f t="shared" si="141"/>
        <v>-8.8000000000000009E-2</v>
      </c>
      <c r="P552" s="187">
        <f t="shared" si="142"/>
        <v>-0.127</v>
      </c>
      <c r="Q552" s="187">
        <f t="shared" si="143"/>
        <v>-0.3962</v>
      </c>
      <c r="R552" s="187">
        <f t="shared" si="144"/>
        <v>0.98290000000000011</v>
      </c>
      <c r="S552" s="187">
        <f t="shared" si="145"/>
        <v>-0.25489999999999996</v>
      </c>
      <c r="T552" s="187">
        <f t="shared" si="146"/>
        <v>0.24460000000000001</v>
      </c>
      <c r="U552" s="187">
        <f t="shared" si="147"/>
        <v>-0.18109999999999998</v>
      </c>
    </row>
    <row r="553" spans="1:21" x14ac:dyDescent="0.35">
      <c r="A553" s="193">
        <v>43754</v>
      </c>
      <c r="B553">
        <v>9.2346999999999999E-2</v>
      </c>
      <c r="C553">
        <v>-14.15</v>
      </c>
      <c r="D553">
        <v>-10.69</v>
      </c>
      <c r="E553">
        <v>-12.99</v>
      </c>
      <c r="F553">
        <v>-39.64</v>
      </c>
      <c r="G553">
        <v>99.08</v>
      </c>
      <c r="H553">
        <v>-26.52</v>
      </c>
      <c r="I553">
        <v>24.46</v>
      </c>
      <c r="J553">
        <v>-16.64</v>
      </c>
      <c r="K553" s="108">
        <f>INDEX(Bonds!$A$1:$I$1387,MATCH(Sov!A553,Bonds!$A$1:$A$1387,0),4)</f>
        <v>2.1000000000000001E-2</v>
      </c>
      <c r="L553" s="110">
        <f t="shared" si="148"/>
        <v>43754</v>
      </c>
      <c r="M553" s="187">
        <f t="shared" si="149"/>
        <v>7.1346999999999994E-2</v>
      </c>
      <c r="N553" s="187">
        <f t="shared" si="140"/>
        <v>-0.14150000000000001</v>
      </c>
      <c r="O553" s="187">
        <f t="shared" si="141"/>
        <v>-0.1069</v>
      </c>
      <c r="P553" s="187">
        <f t="shared" si="142"/>
        <v>-0.12990000000000002</v>
      </c>
      <c r="Q553" s="187">
        <f t="shared" si="143"/>
        <v>-0.39640000000000003</v>
      </c>
      <c r="R553" s="187">
        <f t="shared" si="144"/>
        <v>0.99080000000000001</v>
      </c>
      <c r="S553" s="187">
        <f t="shared" si="145"/>
        <v>-0.26519999999999999</v>
      </c>
      <c r="T553" s="187">
        <f t="shared" si="146"/>
        <v>0.24460000000000001</v>
      </c>
      <c r="U553" s="187">
        <f t="shared" si="147"/>
        <v>-0.16639999999999999</v>
      </c>
    </row>
    <row r="554" spans="1:21" x14ac:dyDescent="0.35">
      <c r="A554" s="193">
        <v>43753</v>
      </c>
      <c r="B554">
        <v>9.6201999999999996E-2</v>
      </c>
      <c r="C554">
        <v>-12.75</v>
      </c>
      <c r="D554">
        <v>-9.01</v>
      </c>
      <c r="E554">
        <v>-12.01</v>
      </c>
      <c r="F554">
        <v>-38.07</v>
      </c>
      <c r="G554">
        <v>104.3</v>
      </c>
      <c r="H554">
        <v>-24.56</v>
      </c>
      <c r="I554">
        <v>24.78</v>
      </c>
      <c r="J554">
        <v>-16.38</v>
      </c>
      <c r="K554" s="108">
        <f>INDEX(Bonds!$A$1:$I$1387,MATCH(Sov!A554,Bonds!$A$1:$A$1387,0),4)</f>
        <v>0.01</v>
      </c>
      <c r="L554" s="110">
        <f t="shared" si="148"/>
        <v>43753</v>
      </c>
      <c r="M554" s="187">
        <f t="shared" si="149"/>
        <v>8.6202000000000001E-2</v>
      </c>
      <c r="N554" s="187">
        <f t="shared" si="140"/>
        <v>-0.1275</v>
      </c>
      <c r="O554" s="187">
        <f t="shared" si="141"/>
        <v>-9.01E-2</v>
      </c>
      <c r="P554" s="187">
        <f t="shared" si="142"/>
        <v>-0.1201</v>
      </c>
      <c r="Q554" s="187">
        <f t="shared" si="143"/>
        <v>-0.38069999999999998</v>
      </c>
      <c r="R554" s="187">
        <f t="shared" si="144"/>
        <v>1.0429999999999999</v>
      </c>
      <c r="S554" s="187">
        <f t="shared" si="145"/>
        <v>-0.24559999999999998</v>
      </c>
      <c r="T554" s="187">
        <f t="shared" si="146"/>
        <v>0.24780000000000002</v>
      </c>
      <c r="U554" s="187">
        <f t="shared" si="147"/>
        <v>-0.1638</v>
      </c>
    </row>
    <row r="555" spans="1:21" x14ac:dyDescent="0.35">
      <c r="A555" s="193">
        <v>43752</v>
      </c>
      <c r="B555">
        <v>4.4395999999999998E-2</v>
      </c>
      <c r="C555">
        <v>-12.02</v>
      </c>
      <c r="D555">
        <v>-9.3000000000000007</v>
      </c>
      <c r="E555">
        <v>-10.35</v>
      </c>
      <c r="F555">
        <v>-39.97</v>
      </c>
      <c r="G555">
        <v>104.55</v>
      </c>
      <c r="H555">
        <v>-25.24</v>
      </c>
      <c r="I555">
        <v>26.51</v>
      </c>
      <c r="J555">
        <v>-16.649999999999999</v>
      </c>
      <c r="K555" s="108">
        <f>INDEX(Bonds!$A$1:$I$1387,MATCH(Sov!A555,Bonds!$A$1:$A$1387,0),4)</f>
        <v>-4.4999999999999998E-2</v>
      </c>
      <c r="L555" s="110">
        <f t="shared" si="148"/>
        <v>43752</v>
      </c>
      <c r="M555" s="187">
        <f t="shared" si="149"/>
        <v>8.9396000000000003E-2</v>
      </c>
      <c r="N555" s="187">
        <f t="shared" si="140"/>
        <v>-0.1202</v>
      </c>
      <c r="O555" s="187">
        <f t="shared" si="141"/>
        <v>-9.3000000000000013E-2</v>
      </c>
      <c r="P555" s="187">
        <f t="shared" si="142"/>
        <v>-0.10349999999999999</v>
      </c>
      <c r="Q555" s="187">
        <f t="shared" si="143"/>
        <v>-0.3997</v>
      </c>
      <c r="R555" s="187">
        <f t="shared" si="144"/>
        <v>1.0454999999999999</v>
      </c>
      <c r="S555" s="187">
        <f t="shared" si="145"/>
        <v>-0.25239999999999996</v>
      </c>
      <c r="T555" s="187">
        <f t="shared" si="146"/>
        <v>0.2651</v>
      </c>
      <c r="U555" s="187">
        <f t="shared" si="147"/>
        <v>-0.16649999999999998</v>
      </c>
    </row>
    <row r="556" spans="1:21" x14ac:dyDescent="0.35">
      <c r="A556" s="193">
        <v>43749</v>
      </c>
      <c r="B556">
        <v>5.5697000000000003E-2</v>
      </c>
      <c r="C556">
        <v>-12.32</v>
      </c>
      <c r="D556">
        <v>-9.9499999999999993</v>
      </c>
      <c r="E556">
        <v>-11.62</v>
      </c>
      <c r="F556">
        <v>-40</v>
      </c>
      <c r="G556">
        <v>105.64</v>
      </c>
      <c r="H556">
        <v>-27.07</v>
      </c>
      <c r="I556">
        <v>28.85</v>
      </c>
      <c r="J556">
        <v>-16.510000000000002</v>
      </c>
      <c r="K556" s="108">
        <f>INDEX(Bonds!$A$1:$I$1387,MATCH(Sov!A556,Bonds!$A$1:$A$1387,0),4)</f>
        <v>-0.03</v>
      </c>
      <c r="L556" s="110">
        <f t="shared" si="148"/>
        <v>43749</v>
      </c>
      <c r="M556" s="187">
        <f t="shared" si="149"/>
        <v>8.5696999999999995E-2</v>
      </c>
      <c r="N556" s="187">
        <f t="shared" si="140"/>
        <v>-0.1232</v>
      </c>
      <c r="O556" s="187">
        <f t="shared" si="141"/>
        <v>-9.9499999999999991E-2</v>
      </c>
      <c r="P556" s="187">
        <f t="shared" si="142"/>
        <v>-0.1162</v>
      </c>
      <c r="Q556" s="187">
        <f t="shared" si="143"/>
        <v>-0.4</v>
      </c>
      <c r="R556" s="187">
        <f t="shared" si="144"/>
        <v>1.0564</v>
      </c>
      <c r="S556" s="187">
        <f t="shared" si="145"/>
        <v>-0.2707</v>
      </c>
      <c r="T556" s="187">
        <f t="shared" si="146"/>
        <v>0.28850000000000003</v>
      </c>
      <c r="U556" s="187">
        <f t="shared" si="147"/>
        <v>-0.16510000000000002</v>
      </c>
    </row>
    <row r="557" spans="1:21" x14ac:dyDescent="0.35">
      <c r="A557" s="193">
        <v>43748</v>
      </c>
      <c r="B557">
        <v>6.5002000000000004E-2</v>
      </c>
      <c r="C557">
        <v>-9.89</v>
      </c>
      <c r="D557">
        <v>-7.36</v>
      </c>
      <c r="E557">
        <v>-8.35</v>
      </c>
      <c r="F557">
        <v>-38.39</v>
      </c>
      <c r="G557">
        <v>111.75</v>
      </c>
      <c r="H557">
        <v>-23.8</v>
      </c>
      <c r="I557">
        <v>31.21</v>
      </c>
      <c r="J557">
        <v>-15.95</v>
      </c>
      <c r="K557" s="108">
        <f>INDEX(Bonds!$A$1:$I$1387,MATCH(Sov!A557,Bonds!$A$1:$A$1387,0),4)</f>
        <v>-0.06</v>
      </c>
      <c r="L557" s="110">
        <f t="shared" si="148"/>
        <v>43748</v>
      </c>
      <c r="M557" s="187">
        <f t="shared" si="149"/>
        <v>0.125002</v>
      </c>
      <c r="N557" s="187">
        <f t="shared" si="140"/>
        <v>-9.8900000000000002E-2</v>
      </c>
      <c r="O557" s="187">
        <f t="shared" si="141"/>
        <v>-7.3599999999999999E-2</v>
      </c>
      <c r="P557" s="187">
        <f t="shared" si="142"/>
        <v>-8.3499999999999991E-2</v>
      </c>
      <c r="Q557" s="187">
        <f t="shared" si="143"/>
        <v>-0.38390000000000002</v>
      </c>
      <c r="R557" s="187">
        <f t="shared" si="144"/>
        <v>1.1174999999999999</v>
      </c>
      <c r="S557" s="187">
        <f t="shared" si="145"/>
        <v>-0.23800000000000002</v>
      </c>
      <c r="T557" s="187">
        <f t="shared" si="146"/>
        <v>0.31209999999999999</v>
      </c>
      <c r="U557" s="187">
        <f t="shared" si="147"/>
        <v>-0.1595</v>
      </c>
    </row>
    <row r="558" spans="1:21" x14ac:dyDescent="0.35">
      <c r="A558" s="193">
        <v>43747</v>
      </c>
      <c r="B558">
        <v>5.5212999999999998E-2</v>
      </c>
      <c r="C558">
        <v>-12.21</v>
      </c>
      <c r="D558">
        <v>-7.39</v>
      </c>
      <c r="E558">
        <v>-11.53</v>
      </c>
      <c r="F558">
        <v>-41.14</v>
      </c>
      <c r="G558">
        <v>109.32</v>
      </c>
      <c r="H558">
        <v>-25.32</v>
      </c>
      <c r="I558">
        <v>29.07</v>
      </c>
      <c r="J558">
        <v>-16.62</v>
      </c>
      <c r="K558" s="108">
        <f>INDEX(Bonds!$A$1:$I$1387,MATCH(Sov!A558,Bonds!$A$1:$A$1387,0),4)</f>
        <v>-0.13</v>
      </c>
      <c r="L558" s="110">
        <f t="shared" si="148"/>
        <v>43747</v>
      </c>
      <c r="M558" s="187">
        <f t="shared" si="149"/>
        <v>0.18521300000000002</v>
      </c>
      <c r="N558" s="187">
        <f t="shared" si="140"/>
        <v>-0.12210000000000001</v>
      </c>
      <c r="O558" s="187">
        <f t="shared" si="141"/>
        <v>-7.3899999999999993E-2</v>
      </c>
      <c r="P558" s="187">
        <f t="shared" si="142"/>
        <v>-0.1153</v>
      </c>
      <c r="Q558" s="187">
        <f t="shared" si="143"/>
        <v>-0.41139999999999999</v>
      </c>
      <c r="R558" s="187">
        <f t="shared" si="144"/>
        <v>1.0931999999999999</v>
      </c>
      <c r="S558" s="187">
        <f t="shared" si="145"/>
        <v>-0.25319999999999998</v>
      </c>
      <c r="T558" s="187">
        <f t="shared" si="146"/>
        <v>0.29070000000000001</v>
      </c>
      <c r="U558" s="187">
        <f t="shared" si="147"/>
        <v>-0.16620000000000001</v>
      </c>
    </row>
    <row r="559" spans="1:21" x14ac:dyDescent="0.35">
      <c r="A559" s="193">
        <v>43746</v>
      </c>
      <c r="B559">
        <v>-2.4095999999999999E-2</v>
      </c>
      <c r="C559">
        <v>-12.46</v>
      </c>
      <c r="D559">
        <v>-7.85</v>
      </c>
      <c r="E559">
        <v>-10.67</v>
      </c>
      <c r="F559">
        <v>-41.51</v>
      </c>
      <c r="G559">
        <v>110.35</v>
      </c>
      <c r="H559">
        <v>-26.79</v>
      </c>
      <c r="I559">
        <v>30.59</v>
      </c>
      <c r="J559">
        <v>-17.079999999999998</v>
      </c>
      <c r="K559" s="108">
        <f>INDEX(Bonds!$A$1:$I$1387,MATCH(Sov!A559,Bonds!$A$1:$A$1387,0),4)</f>
        <v>-0.16</v>
      </c>
      <c r="L559" s="110">
        <f t="shared" si="148"/>
        <v>43746</v>
      </c>
      <c r="M559" s="187">
        <f t="shared" si="149"/>
        <v>0.135904</v>
      </c>
      <c r="N559" s="187">
        <f t="shared" si="140"/>
        <v>-0.1246</v>
      </c>
      <c r="O559" s="187">
        <f t="shared" si="141"/>
        <v>-7.85E-2</v>
      </c>
      <c r="P559" s="187">
        <f t="shared" si="142"/>
        <v>-0.1067</v>
      </c>
      <c r="Q559" s="187">
        <f t="shared" si="143"/>
        <v>-0.41509999999999997</v>
      </c>
      <c r="R559" s="187">
        <f t="shared" si="144"/>
        <v>1.1034999999999999</v>
      </c>
      <c r="S559" s="187">
        <f t="shared" si="145"/>
        <v>-0.26789999999999997</v>
      </c>
      <c r="T559" s="187">
        <f t="shared" si="146"/>
        <v>0.30590000000000001</v>
      </c>
      <c r="U559" s="187">
        <f t="shared" si="147"/>
        <v>-0.17079999999999998</v>
      </c>
    </row>
    <row r="560" spans="1:21" x14ac:dyDescent="0.35">
      <c r="A560" s="193">
        <v>43745</v>
      </c>
      <c r="B560">
        <v>-4.4736999999999999E-2</v>
      </c>
      <c r="C560">
        <v>-11.71</v>
      </c>
      <c r="D560">
        <v>-6.19</v>
      </c>
      <c r="E560">
        <v>-8.34</v>
      </c>
      <c r="F560">
        <v>-40.78</v>
      </c>
      <c r="G560">
        <v>109.57</v>
      </c>
      <c r="H560">
        <v>-25.7</v>
      </c>
      <c r="I560">
        <v>30.88</v>
      </c>
      <c r="J560">
        <v>-16.399999999999999</v>
      </c>
      <c r="K560" s="108">
        <f>INDEX(Bonds!$A$1:$I$1387,MATCH(Sov!A560,Bonds!$A$1:$A$1387,0),4)</f>
        <v>-0.15</v>
      </c>
      <c r="L560" s="110">
        <f t="shared" si="148"/>
        <v>43745</v>
      </c>
      <c r="M560" s="187">
        <f t="shared" si="149"/>
        <v>0.105263</v>
      </c>
      <c r="N560" s="187">
        <f t="shared" si="140"/>
        <v>-0.11710000000000001</v>
      </c>
      <c r="O560" s="187">
        <f t="shared" si="141"/>
        <v>-6.1900000000000004E-2</v>
      </c>
      <c r="P560" s="187">
        <f t="shared" si="142"/>
        <v>-8.3400000000000002E-2</v>
      </c>
      <c r="Q560" s="187">
        <f t="shared" si="143"/>
        <v>-0.4078</v>
      </c>
      <c r="R560" s="187">
        <f t="shared" si="144"/>
        <v>1.0956999999999999</v>
      </c>
      <c r="S560" s="187">
        <f t="shared" si="145"/>
        <v>-0.25700000000000001</v>
      </c>
      <c r="T560" s="187">
        <f t="shared" si="146"/>
        <v>0.30879999999999996</v>
      </c>
      <c r="U560" s="187">
        <f t="shared" si="147"/>
        <v>-0.16399999999999998</v>
      </c>
    </row>
    <row r="561" spans="1:21" x14ac:dyDescent="0.35">
      <c r="A561" s="193">
        <v>43742</v>
      </c>
      <c r="B561">
        <v>-3.6552000000000001E-2</v>
      </c>
      <c r="C561">
        <v>-12.19</v>
      </c>
      <c r="D561">
        <v>-5.6</v>
      </c>
      <c r="E561">
        <v>-9.09</v>
      </c>
      <c r="F561">
        <v>-40.82</v>
      </c>
      <c r="G561">
        <v>102.8</v>
      </c>
      <c r="H561">
        <v>-25.73</v>
      </c>
      <c r="I561">
        <v>30.8</v>
      </c>
      <c r="J561">
        <v>-16.68</v>
      </c>
      <c r="K561" s="108">
        <f>INDEX(Bonds!$A$1:$I$1387,MATCH(Sov!A561,Bonds!$A$1:$A$1387,0),4)</f>
        <v>-0.17</v>
      </c>
      <c r="L561" s="110">
        <f t="shared" si="148"/>
        <v>43742</v>
      </c>
      <c r="M561" s="187">
        <f t="shared" si="149"/>
        <v>0.13344800000000001</v>
      </c>
      <c r="N561" s="187">
        <f t="shared" si="140"/>
        <v>-0.12189999999999999</v>
      </c>
      <c r="O561" s="187">
        <f t="shared" si="141"/>
        <v>-5.5999999999999994E-2</v>
      </c>
      <c r="P561" s="187">
        <f t="shared" si="142"/>
        <v>-9.0899999999999995E-2</v>
      </c>
      <c r="Q561" s="187">
        <f t="shared" si="143"/>
        <v>-0.40820000000000001</v>
      </c>
      <c r="R561" s="187">
        <f t="shared" si="144"/>
        <v>1.028</v>
      </c>
      <c r="S561" s="187">
        <f t="shared" si="145"/>
        <v>-0.25730000000000003</v>
      </c>
      <c r="T561" s="187">
        <f t="shared" si="146"/>
        <v>0.308</v>
      </c>
      <c r="U561" s="187">
        <f t="shared" si="147"/>
        <v>-0.1668</v>
      </c>
    </row>
    <row r="562" spans="1:21" x14ac:dyDescent="0.35">
      <c r="A562" s="193">
        <v>43741</v>
      </c>
      <c r="B562">
        <v>-4.1354000000000002E-2</v>
      </c>
      <c r="C562">
        <v>-12.05</v>
      </c>
      <c r="D562">
        <v>-7.02</v>
      </c>
      <c r="E562">
        <v>-9.8800000000000008</v>
      </c>
      <c r="F562">
        <v>-40.08</v>
      </c>
      <c r="G562">
        <v>101.23</v>
      </c>
      <c r="H562">
        <v>-26.04</v>
      </c>
      <c r="I562">
        <v>32.78</v>
      </c>
      <c r="J562">
        <v>-16.079999999999998</v>
      </c>
      <c r="K562" s="108">
        <f>INDEX(Bonds!$A$1:$I$1387,MATCH(Sov!A562,Bonds!$A$1:$A$1387,0),4)</f>
        <v>-0.17</v>
      </c>
      <c r="L562" s="110">
        <f t="shared" si="148"/>
        <v>43741</v>
      </c>
      <c r="M562" s="187">
        <f t="shared" si="149"/>
        <v>0.12864600000000001</v>
      </c>
      <c r="N562" s="187">
        <f t="shared" si="140"/>
        <v>-0.12050000000000001</v>
      </c>
      <c r="O562" s="187">
        <f t="shared" si="141"/>
        <v>-7.0199999999999999E-2</v>
      </c>
      <c r="P562" s="187">
        <f t="shared" si="142"/>
        <v>-9.8800000000000013E-2</v>
      </c>
      <c r="Q562" s="187">
        <f t="shared" si="143"/>
        <v>-0.40079999999999999</v>
      </c>
      <c r="R562" s="187">
        <f t="shared" si="144"/>
        <v>1.0123</v>
      </c>
      <c r="S562" s="187">
        <f t="shared" si="145"/>
        <v>-0.26039999999999996</v>
      </c>
      <c r="T562" s="187">
        <f t="shared" si="146"/>
        <v>0.32780000000000004</v>
      </c>
      <c r="U562" s="187">
        <f t="shared" si="147"/>
        <v>-0.16079999999999997</v>
      </c>
    </row>
    <row r="563" spans="1:21" x14ac:dyDescent="0.35">
      <c r="A563" s="193">
        <v>43740</v>
      </c>
      <c r="B563">
        <v>-3.9720999999999999E-2</v>
      </c>
      <c r="C563">
        <v>-10.57</v>
      </c>
      <c r="D563">
        <v>-4.1900000000000004</v>
      </c>
      <c r="E563">
        <v>-7.19</v>
      </c>
      <c r="F563">
        <v>-39.590000000000003</v>
      </c>
      <c r="G563">
        <v>104.84</v>
      </c>
      <c r="H563">
        <v>-24.25</v>
      </c>
      <c r="I563">
        <v>31.87</v>
      </c>
      <c r="J563">
        <v>-15.52</v>
      </c>
      <c r="K563" s="108">
        <f>INDEX(Bonds!$A$1:$I$1387,MATCH(Sov!A563,Bonds!$A$1:$A$1387,0),4)</f>
        <v>-0.14000000000000001</v>
      </c>
      <c r="L563" s="110">
        <f t="shared" si="148"/>
        <v>43740</v>
      </c>
      <c r="M563" s="187">
        <f t="shared" si="149"/>
        <v>0.10027900000000001</v>
      </c>
      <c r="N563" s="187">
        <f t="shared" si="140"/>
        <v>-0.1057</v>
      </c>
      <c r="O563" s="187">
        <f t="shared" si="141"/>
        <v>-4.1900000000000007E-2</v>
      </c>
      <c r="P563" s="187">
        <f t="shared" si="142"/>
        <v>-7.1900000000000006E-2</v>
      </c>
      <c r="Q563" s="187">
        <f t="shared" si="143"/>
        <v>-0.39590000000000003</v>
      </c>
      <c r="R563" s="187">
        <f t="shared" si="144"/>
        <v>1.0484</v>
      </c>
      <c r="S563" s="187">
        <f t="shared" si="145"/>
        <v>-0.24249999999999999</v>
      </c>
      <c r="T563" s="187">
        <f t="shared" si="146"/>
        <v>0.31869999999999998</v>
      </c>
      <c r="U563" s="187">
        <f t="shared" si="147"/>
        <v>-0.1552</v>
      </c>
    </row>
    <row r="564" spans="1:21" x14ac:dyDescent="0.35">
      <c r="A564" s="193">
        <v>43739</v>
      </c>
      <c r="B564">
        <v>5.9509999999999997E-3</v>
      </c>
      <c r="C564">
        <v>-10.79</v>
      </c>
      <c r="D564">
        <v>-6.9</v>
      </c>
      <c r="E564">
        <v>-8.0500000000000007</v>
      </c>
      <c r="F564">
        <v>-39</v>
      </c>
      <c r="G564">
        <v>102.55</v>
      </c>
      <c r="H564">
        <v>-25.14</v>
      </c>
      <c r="I564">
        <v>32.89</v>
      </c>
      <c r="J564">
        <v>-15.66</v>
      </c>
      <c r="K564" s="108">
        <f>INDEX(Bonds!$A$1:$I$1387,MATCH(Sov!A564,Bonds!$A$1:$A$1387,0),4)</f>
        <v>-0.14000000000000001</v>
      </c>
      <c r="L564" s="110">
        <f t="shared" si="148"/>
        <v>43739</v>
      </c>
      <c r="M564" s="187">
        <f t="shared" si="149"/>
        <v>0.14595100000000003</v>
      </c>
      <c r="N564" s="187">
        <f t="shared" si="140"/>
        <v>-0.1079</v>
      </c>
      <c r="O564" s="187">
        <f t="shared" si="141"/>
        <v>-6.9000000000000006E-2</v>
      </c>
      <c r="P564" s="187">
        <f t="shared" si="142"/>
        <v>-8.0500000000000002E-2</v>
      </c>
      <c r="Q564" s="187">
        <f t="shared" si="143"/>
        <v>-0.39</v>
      </c>
      <c r="R564" s="187">
        <f t="shared" si="144"/>
        <v>1.0255000000000001</v>
      </c>
      <c r="S564" s="187">
        <f t="shared" si="145"/>
        <v>-0.25140000000000001</v>
      </c>
      <c r="T564" s="187">
        <f t="shared" si="146"/>
        <v>0.32890000000000003</v>
      </c>
      <c r="U564" s="187">
        <f t="shared" si="147"/>
        <v>-0.15659999999999999</v>
      </c>
    </row>
    <row r="565" spans="1:21" x14ac:dyDescent="0.35">
      <c r="A565" s="193">
        <v>43738</v>
      </c>
      <c r="B565">
        <v>-5.6700000000000001E-4</v>
      </c>
      <c r="C565">
        <v>-13.43</v>
      </c>
      <c r="D565">
        <v>-8.67</v>
      </c>
      <c r="E565">
        <v>-9.5500000000000007</v>
      </c>
      <c r="F565">
        <v>-39.49</v>
      </c>
      <c r="G565">
        <v>98.85</v>
      </c>
      <c r="H565">
        <v>-26.23</v>
      </c>
      <c r="I565">
        <v>29.66</v>
      </c>
      <c r="J565">
        <v>-15.14</v>
      </c>
      <c r="K565" s="108">
        <f>INDEX(Bonds!$A$1:$I$1387,MATCH(Sov!A565,Bonds!$A$1:$A$1387,0),4)</f>
        <v>-0.15</v>
      </c>
      <c r="L565" s="110">
        <f t="shared" si="148"/>
        <v>43738</v>
      </c>
      <c r="M565" s="187">
        <f t="shared" si="149"/>
        <v>0.14943299999999998</v>
      </c>
      <c r="N565" s="187">
        <f t="shared" si="140"/>
        <v>-0.1343</v>
      </c>
      <c r="O565" s="187">
        <f t="shared" si="141"/>
        <v>-8.6699999999999999E-2</v>
      </c>
      <c r="P565" s="187">
        <f t="shared" si="142"/>
        <v>-9.5500000000000002E-2</v>
      </c>
      <c r="Q565" s="187">
        <f t="shared" si="143"/>
        <v>-0.39490000000000003</v>
      </c>
      <c r="R565" s="187">
        <f t="shared" si="144"/>
        <v>0.98849999999999993</v>
      </c>
      <c r="S565" s="187">
        <f t="shared" si="145"/>
        <v>-0.26229999999999998</v>
      </c>
      <c r="T565" s="187">
        <f t="shared" si="146"/>
        <v>0.29659999999999997</v>
      </c>
      <c r="U565" s="187">
        <f t="shared" si="147"/>
        <v>-0.15140000000000001</v>
      </c>
    </row>
    <row r="566" spans="1:21" x14ac:dyDescent="0.35">
      <c r="A566" s="193">
        <v>43735</v>
      </c>
      <c r="B566">
        <v>-3.5582000000000003E-2</v>
      </c>
      <c r="C566">
        <v>-10.51</v>
      </c>
      <c r="D566">
        <v>-8.98</v>
      </c>
      <c r="E566">
        <v>-10.02</v>
      </c>
      <c r="F566">
        <v>-40.950000000000003</v>
      </c>
      <c r="G566">
        <v>100.6</v>
      </c>
      <c r="H566">
        <v>-24.65</v>
      </c>
      <c r="I566">
        <v>31.64</v>
      </c>
      <c r="J566">
        <v>-15.34</v>
      </c>
      <c r="K566" s="108">
        <f>INDEX(Bonds!$A$1:$I$1387,MATCH(Sov!A566,Bonds!$A$1:$A$1387,0),4)</f>
        <v>-0.16</v>
      </c>
      <c r="L566" s="110">
        <f t="shared" si="148"/>
        <v>43735</v>
      </c>
      <c r="M566" s="187">
        <f t="shared" si="149"/>
        <v>0.124418</v>
      </c>
      <c r="N566" s="187">
        <f t="shared" si="140"/>
        <v>-0.1051</v>
      </c>
      <c r="O566" s="187">
        <f t="shared" si="141"/>
        <v>-8.9800000000000005E-2</v>
      </c>
      <c r="P566" s="187">
        <f t="shared" si="142"/>
        <v>-0.1002</v>
      </c>
      <c r="Q566" s="187">
        <f t="shared" si="143"/>
        <v>-0.40950000000000003</v>
      </c>
      <c r="R566" s="187">
        <f t="shared" si="144"/>
        <v>1.006</v>
      </c>
      <c r="S566" s="187">
        <f t="shared" si="145"/>
        <v>-0.2465</v>
      </c>
      <c r="T566" s="187">
        <f t="shared" si="146"/>
        <v>0.31640000000000001</v>
      </c>
      <c r="U566" s="187">
        <f t="shared" si="147"/>
        <v>-0.15340000000000001</v>
      </c>
    </row>
    <row r="567" spans="1:21" x14ac:dyDescent="0.35">
      <c r="A567" s="193">
        <v>43734</v>
      </c>
      <c r="B567">
        <v>-3.6046000000000002E-2</v>
      </c>
      <c r="C567">
        <v>-12.62</v>
      </c>
      <c r="D567">
        <v>-6.57</v>
      </c>
      <c r="E567">
        <v>-9.77</v>
      </c>
      <c r="F567">
        <v>-39.67</v>
      </c>
      <c r="G567">
        <v>100.38</v>
      </c>
      <c r="H567">
        <v>-25.21</v>
      </c>
      <c r="I567">
        <v>32.46</v>
      </c>
      <c r="J567">
        <v>-14.43</v>
      </c>
      <c r="K567" s="108">
        <f>INDEX(Bonds!$A$1:$I$1387,MATCH(Sov!A567,Bonds!$A$1:$A$1387,0),4)</f>
        <v>-0.16</v>
      </c>
      <c r="L567" s="110">
        <f t="shared" si="148"/>
        <v>43734</v>
      </c>
      <c r="M567" s="187">
        <f t="shared" si="149"/>
        <v>0.12395400000000001</v>
      </c>
      <c r="N567" s="187">
        <f t="shared" si="140"/>
        <v>-0.12619999999999998</v>
      </c>
      <c r="O567" s="187">
        <f t="shared" si="141"/>
        <v>-6.5700000000000008E-2</v>
      </c>
      <c r="P567" s="187">
        <f t="shared" si="142"/>
        <v>-9.7699999999999995E-2</v>
      </c>
      <c r="Q567" s="187">
        <f t="shared" si="143"/>
        <v>-0.3967</v>
      </c>
      <c r="R567" s="187">
        <f t="shared" si="144"/>
        <v>1.0038</v>
      </c>
      <c r="S567" s="187">
        <f t="shared" si="145"/>
        <v>-0.25209999999999999</v>
      </c>
      <c r="T567" s="187">
        <f t="shared" si="146"/>
        <v>0.3246</v>
      </c>
      <c r="U567" s="187">
        <f t="shared" si="147"/>
        <v>-0.14429999999999998</v>
      </c>
    </row>
    <row r="568" spans="1:21" x14ac:dyDescent="0.35">
      <c r="A568" s="193">
        <v>43733</v>
      </c>
      <c r="B568">
        <v>-3.2424000000000001E-2</v>
      </c>
      <c r="C568">
        <v>-8.7799999999999994</v>
      </c>
      <c r="D568">
        <v>-3.73</v>
      </c>
      <c r="E568">
        <v>-6.66</v>
      </c>
      <c r="F568">
        <v>-38.049999999999997</v>
      </c>
      <c r="G568">
        <v>103.04</v>
      </c>
      <c r="H568">
        <v>-22.64</v>
      </c>
      <c r="I568">
        <v>32.909999999999997</v>
      </c>
      <c r="J568">
        <v>-13.78</v>
      </c>
      <c r="K568" s="108">
        <f>INDEX(Bonds!$A$1:$I$1387,MATCH(Sov!A568,Bonds!$A$1:$A$1387,0),4)</f>
        <v>-0.16</v>
      </c>
      <c r="L568" s="110">
        <f t="shared" si="148"/>
        <v>43733</v>
      </c>
      <c r="M568" s="187">
        <f t="shared" si="149"/>
        <v>0.12757599999999999</v>
      </c>
      <c r="N568" s="187">
        <f t="shared" si="140"/>
        <v>-8.7799999999999989E-2</v>
      </c>
      <c r="O568" s="187">
        <f t="shared" si="141"/>
        <v>-3.73E-2</v>
      </c>
      <c r="P568" s="187">
        <f t="shared" si="142"/>
        <v>-6.6600000000000006E-2</v>
      </c>
      <c r="Q568" s="187">
        <f t="shared" si="143"/>
        <v>-0.38049999999999995</v>
      </c>
      <c r="R568" s="187">
        <f t="shared" si="144"/>
        <v>1.0304</v>
      </c>
      <c r="S568" s="187">
        <f t="shared" si="145"/>
        <v>-0.22640000000000002</v>
      </c>
      <c r="T568" s="187">
        <f t="shared" si="146"/>
        <v>0.32909999999999995</v>
      </c>
      <c r="U568" s="187">
        <f t="shared" si="147"/>
        <v>-0.13780000000000001</v>
      </c>
    </row>
    <row r="569" spans="1:21" x14ac:dyDescent="0.35">
      <c r="A569" s="193">
        <v>43732</v>
      </c>
      <c r="B569">
        <v>-6.5939999999999999E-2</v>
      </c>
      <c r="C569">
        <v>-9.18</v>
      </c>
      <c r="D569">
        <v>-4.41</v>
      </c>
      <c r="E569">
        <v>-6.67</v>
      </c>
      <c r="F569">
        <v>-38.97</v>
      </c>
      <c r="G569">
        <v>105.76</v>
      </c>
      <c r="H569">
        <v>-23.67</v>
      </c>
      <c r="I569">
        <v>31.84</v>
      </c>
      <c r="J569">
        <v>-14.51</v>
      </c>
      <c r="K569" s="108">
        <f>INDEX(Bonds!$A$1:$I$1387,MATCH(Sov!A569,Bonds!$A$1:$A$1387,0),4)</f>
        <v>-0.21</v>
      </c>
      <c r="L569" s="110">
        <f t="shared" si="148"/>
        <v>43732</v>
      </c>
      <c r="M569" s="187">
        <f t="shared" si="149"/>
        <v>0.14405999999999999</v>
      </c>
      <c r="N569" s="187">
        <f t="shared" si="140"/>
        <v>-9.1799999999999993E-2</v>
      </c>
      <c r="O569" s="187">
        <f t="shared" si="141"/>
        <v>-4.41E-2</v>
      </c>
      <c r="P569" s="187">
        <f t="shared" si="142"/>
        <v>-6.6699999999999995E-2</v>
      </c>
      <c r="Q569" s="187">
        <f t="shared" si="143"/>
        <v>-0.38969999999999999</v>
      </c>
      <c r="R569" s="187">
        <f t="shared" si="144"/>
        <v>1.0576000000000001</v>
      </c>
      <c r="S569" s="187">
        <f t="shared" si="145"/>
        <v>-0.23670000000000002</v>
      </c>
      <c r="T569" s="187">
        <f t="shared" si="146"/>
        <v>0.31840000000000002</v>
      </c>
      <c r="U569" s="187">
        <f t="shared" si="147"/>
        <v>-0.14510000000000001</v>
      </c>
    </row>
    <row r="570" spans="1:21" x14ac:dyDescent="0.35">
      <c r="A570" s="193">
        <v>43731</v>
      </c>
      <c r="B570">
        <v>-4.6103999999999999E-2</v>
      </c>
      <c r="C570">
        <v>-10.59</v>
      </c>
      <c r="D570">
        <v>-5.84</v>
      </c>
      <c r="E570">
        <v>-9.19</v>
      </c>
      <c r="F570">
        <v>-39.700000000000003</v>
      </c>
      <c r="G570">
        <v>102.14</v>
      </c>
      <c r="H570">
        <v>-24.54</v>
      </c>
      <c r="I570">
        <v>34.119999999999997</v>
      </c>
      <c r="J570">
        <v>-15.13</v>
      </c>
      <c r="K570" s="108">
        <f>INDEX(Bonds!$A$1:$I$1387,MATCH(Sov!A570,Bonds!$A$1:$A$1387,0),4)</f>
        <v>-0.17</v>
      </c>
      <c r="L570" s="110">
        <f t="shared" si="148"/>
        <v>43731</v>
      </c>
      <c r="M570" s="187">
        <f t="shared" si="149"/>
        <v>0.12389600000000001</v>
      </c>
      <c r="N570" s="187">
        <f t="shared" si="140"/>
        <v>-0.10589999999999999</v>
      </c>
      <c r="O570" s="187">
        <f t="shared" si="141"/>
        <v>-5.8400000000000001E-2</v>
      </c>
      <c r="P570" s="187">
        <f t="shared" si="142"/>
        <v>-9.1899999999999996E-2</v>
      </c>
      <c r="Q570" s="187">
        <f t="shared" si="143"/>
        <v>-0.39700000000000002</v>
      </c>
      <c r="R570" s="187">
        <f t="shared" si="144"/>
        <v>1.0214000000000001</v>
      </c>
      <c r="S570" s="187">
        <f t="shared" si="145"/>
        <v>-0.24539999999999998</v>
      </c>
      <c r="T570" s="187">
        <f t="shared" si="146"/>
        <v>0.34119999999999995</v>
      </c>
      <c r="U570" s="187">
        <f t="shared" si="147"/>
        <v>-0.15130000000000002</v>
      </c>
    </row>
    <row r="571" spans="1:21" x14ac:dyDescent="0.35">
      <c r="A571" s="193">
        <v>43728</v>
      </c>
      <c r="B571">
        <v>-3.5576999999999998E-2</v>
      </c>
      <c r="C571">
        <v>-10.09</v>
      </c>
      <c r="D571">
        <v>-4.08</v>
      </c>
      <c r="E571">
        <v>-8.0500000000000007</v>
      </c>
      <c r="F571">
        <v>-38.51</v>
      </c>
      <c r="G571">
        <v>107.15</v>
      </c>
      <c r="H571">
        <v>-23.28</v>
      </c>
      <c r="I571">
        <v>37.6</v>
      </c>
      <c r="J571">
        <v>-14.22</v>
      </c>
      <c r="K571" s="108">
        <f>INDEX(Bonds!$A$1:$I$1387,MATCH(Sov!A571,Bonds!$A$1:$A$1387,0),4)</f>
        <v>-0.13</v>
      </c>
      <c r="L571" s="110">
        <f t="shared" si="148"/>
        <v>43728</v>
      </c>
      <c r="M571" s="187">
        <f t="shared" si="149"/>
        <v>9.4423000000000007E-2</v>
      </c>
      <c r="N571" s="187">
        <f t="shared" si="140"/>
        <v>-0.1009</v>
      </c>
      <c r="O571" s="187">
        <f t="shared" si="141"/>
        <v>-4.0800000000000003E-2</v>
      </c>
      <c r="P571" s="187">
        <f t="shared" si="142"/>
        <v>-8.0500000000000002E-2</v>
      </c>
      <c r="Q571" s="187">
        <f t="shared" si="143"/>
        <v>-0.3851</v>
      </c>
      <c r="R571" s="187">
        <f t="shared" si="144"/>
        <v>1.0715000000000001</v>
      </c>
      <c r="S571" s="187">
        <f t="shared" si="145"/>
        <v>-0.23280000000000001</v>
      </c>
      <c r="T571" s="187">
        <f t="shared" si="146"/>
        <v>0.376</v>
      </c>
      <c r="U571" s="187">
        <f t="shared" si="147"/>
        <v>-0.14219999999999999</v>
      </c>
    </row>
    <row r="572" spans="1:21" x14ac:dyDescent="0.35">
      <c r="A572" s="193">
        <v>43727</v>
      </c>
      <c r="B572">
        <v>2.5207E-2</v>
      </c>
      <c r="C572">
        <v>-10.98</v>
      </c>
      <c r="D572">
        <v>-4.71</v>
      </c>
      <c r="E572">
        <v>-8.68</v>
      </c>
      <c r="F572">
        <v>-39.020000000000003</v>
      </c>
      <c r="G572">
        <v>100.2</v>
      </c>
      <c r="H572">
        <v>-24.71</v>
      </c>
      <c r="I572">
        <v>36.880000000000003</v>
      </c>
      <c r="J572">
        <v>-13.37</v>
      </c>
      <c r="K572" s="108">
        <f>INDEX(Bonds!$A$1:$I$1387,MATCH(Sov!A572,Bonds!$A$1:$A$1387,0),4)</f>
        <v>-0.1</v>
      </c>
      <c r="L572" s="110">
        <f t="shared" si="148"/>
        <v>43727</v>
      </c>
      <c r="M572" s="187">
        <f t="shared" si="149"/>
        <v>0.12520700000000001</v>
      </c>
      <c r="N572" s="187">
        <f t="shared" si="140"/>
        <v>-0.10980000000000001</v>
      </c>
      <c r="O572" s="187">
        <f t="shared" si="141"/>
        <v>-4.7100000000000003E-2</v>
      </c>
      <c r="P572" s="187">
        <f t="shared" si="142"/>
        <v>-8.6800000000000002E-2</v>
      </c>
      <c r="Q572" s="187">
        <f t="shared" si="143"/>
        <v>-0.39020000000000005</v>
      </c>
      <c r="R572" s="187">
        <f t="shared" si="144"/>
        <v>1.002</v>
      </c>
      <c r="S572" s="187">
        <f t="shared" si="145"/>
        <v>-0.24710000000000001</v>
      </c>
      <c r="T572" s="187">
        <f t="shared" si="146"/>
        <v>0.36880000000000002</v>
      </c>
      <c r="U572" s="187">
        <f t="shared" si="147"/>
        <v>-0.13369999999999999</v>
      </c>
    </row>
    <row r="573" spans="1:21" x14ac:dyDescent="0.35">
      <c r="A573" s="193">
        <v>43726</v>
      </c>
      <c r="B573">
        <v>4.0082E-2</v>
      </c>
      <c r="C573">
        <v>-11.1</v>
      </c>
      <c r="D573">
        <v>-5.92</v>
      </c>
      <c r="E573">
        <v>-9.89</v>
      </c>
      <c r="F573">
        <v>-39.619999999999997</v>
      </c>
      <c r="G573">
        <v>100.9</v>
      </c>
      <c r="H573">
        <v>-25.31</v>
      </c>
      <c r="I573">
        <v>33.81</v>
      </c>
      <c r="J573">
        <v>-12.49</v>
      </c>
      <c r="K573" s="108">
        <f>INDEX(Bonds!$A$1:$I$1387,MATCH(Sov!A573,Bonds!$A$1:$A$1387,0),4)</f>
        <v>-0.09</v>
      </c>
      <c r="L573" s="110">
        <f t="shared" si="148"/>
        <v>43726</v>
      </c>
      <c r="M573" s="187">
        <f t="shared" si="149"/>
        <v>0.130082</v>
      </c>
      <c r="N573" s="187">
        <f t="shared" si="140"/>
        <v>-0.111</v>
      </c>
      <c r="O573" s="187">
        <f t="shared" si="141"/>
        <v>-5.9200000000000003E-2</v>
      </c>
      <c r="P573" s="187">
        <f t="shared" si="142"/>
        <v>-9.8900000000000002E-2</v>
      </c>
      <c r="Q573" s="187">
        <f t="shared" si="143"/>
        <v>-0.3962</v>
      </c>
      <c r="R573" s="187">
        <f t="shared" si="144"/>
        <v>1.0090000000000001</v>
      </c>
      <c r="S573" s="187">
        <f t="shared" si="145"/>
        <v>-0.25309999999999999</v>
      </c>
      <c r="T573" s="187">
        <f t="shared" si="146"/>
        <v>0.33810000000000001</v>
      </c>
      <c r="U573" s="187">
        <f t="shared" si="147"/>
        <v>-0.1249</v>
      </c>
    </row>
    <row r="574" spans="1:21" x14ac:dyDescent="0.35">
      <c r="A574" s="193">
        <v>43725</v>
      </c>
      <c r="B574">
        <v>0.10179199999999999</v>
      </c>
      <c r="C574">
        <v>-10.92</v>
      </c>
      <c r="D574">
        <v>-4.41</v>
      </c>
      <c r="E574">
        <v>-7.82</v>
      </c>
      <c r="F574">
        <v>-39.840000000000003</v>
      </c>
      <c r="G574">
        <v>101.33</v>
      </c>
      <c r="H574">
        <v>-23.8</v>
      </c>
      <c r="I574">
        <v>36.229999999999997</v>
      </c>
      <c r="J574">
        <v>-12.43</v>
      </c>
      <c r="K574" s="108">
        <f>INDEX(Bonds!$A$1:$I$1387,MATCH(Sov!A574,Bonds!$A$1:$A$1387,0),4)</f>
        <v>-8.4000000000000005E-2</v>
      </c>
      <c r="L574" s="110">
        <f t="shared" si="148"/>
        <v>43725</v>
      </c>
      <c r="M574" s="187">
        <f t="shared" si="149"/>
        <v>0.18579200000000001</v>
      </c>
      <c r="N574" s="187">
        <f t="shared" si="140"/>
        <v>-0.10920000000000001</v>
      </c>
      <c r="O574" s="187">
        <f t="shared" si="141"/>
        <v>-4.41E-2</v>
      </c>
      <c r="P574" s="187">
        <f t="shared" si="142"/>
        <v>-7.8200000000000006E-2</v>
      </c>
      <c r="Q574" s="187">
        <f t="shared" si="143"/>
        <v>-0.39840000000000003</v>
      </c>
      <c r="R574" s="187">
        <f t="shared" si="144"/>
        <v>1.0133000000000001</v>
      </c>
      <c r="S574" s="187">
        <f t="shared" si="145"/>
        <v>-0.23800000000000002</v>
      </c>
      <c r="T574" s="187">
        <f t="shared" si="146"/>
        <v>0.36229999999999996</v>
      </c>
      <c r="U574" s="187">
        <f t="shared" si="147"/>
        <v>-0.12429999999999999</v>
      </c>
    </row>
    <row r="575" spans="1:21" x14ac:dyDescent="0.35">
      <c r="A575" s="193">
        <v>43724</v>
      </c>
      <c r="B575">
        <v>6.3386999999999999E-2</v>
      </c>
      <c r="C575">
        <v>-14.04</v>
      </c>
      <c r="D575">
        <v>-7.51</v>
      </c>
      <c r="E575">
        <v>-12.94</v>
      </c>
      <c r="F575">
        <v>-41.79</v>
      </c>
      <c r="G575">
        <v>90.81</v>
      </c>
      <c r="H575">
        <v>-28.22</v>
      </c>
      <c r="I575">
        <v>31.91</v>
      </c>
      <c r="J575">
        <v>-13.31</v>
      </c>
      <c r="K575" s="108">
        <f>INDEX(Bonds!$A$1:$I$1387,MATCH(Sov!A575,Bonds!$A$1:$A$1387,0),4)</f>
        <v>-0.04</v>
      </c>
      <c r="L575" s="110">
        <f t="shared" si="148"/>
        <v>43724</v>
      </c>
      <c r="M575" s="187">
        <f t="shared" si="149"/>
        <v>0.10338700000000001</v>
      </c>
      <c r="N575" s="187">
        <f t="shared" si="140"/>
        <v>-0.1404</v>
      </c>
      <c r="O575" s="187">
        <f t="shared" si="141"/>
        <v>-7.51E-2</v>
      </c>
      <c r="P575" s="187">
        <f t="shared" si="142"/>
        <v>-0.12939999999999999</v>
      </c>
      <c r="Q575" s="187">
        <f t="shared" si="143"/>
        <v>-0.41789999999999999</v>
      </c>
      <c r="R575" s="187">
        <f t="shared" si="144"/>
        <v>0.90810000000000002</v>
      </c>
      <c r="S575" s="187">
        <f t="shared" si="145"/>
        <v>-0.28220000000000001</v>
      </c>
      <c r="T575" s="187">
        <f t="shared" si="146"/>
        <v>0.31909999999999999</v>
      </c>
      <c r="U575" s="187">
        <f t="shared" si="147"/>
        <v>-0.1331</v>
      </c>
    </row>
    <row r="576" spans="1:21" x14ac:dyDescent="0.35">
      <c r="A576" s="193">
        <v>43721</v>
      </c>
      <c r="B576">
        <v>5.8042999999999997E-2</v>
      </c>
      <c r="C576">
        <v>-13.24</v>
      </c>
      <c r="D576">
        <v>-8.83</v>
      </c>
      <c r="E576">
        <v>-13.52</v>
      </c>
      <c r="F576">
        <v>-42.14</v>
      </c>
      <c r="G576">
        <v>91.18</v>
      </c>
      <c r="H576">
        <v>-30.22</v>
      </c>
      <c r="I576">
        <v>32.880000000000003</v>
      </c>
      <c r="J576">
        <v>-13.02</v>
      </c>
      <c r="K576" s="108">
        <f>INDEX(Bonds!$A$1:$I$1387,MATCH(Sov!A576,Bonds!$A$1:$A$1387,0),4)</f>
        <v>0.01</v>
      </c>
      <c r="L576" s="110">
        <f t="shared" si="148"/>
        <v>43721</v>
      </c>
      <c r="M576" s="187">
        <f t="shared" si="149"/>
        <v>4.8042999999999995E-2</v>
      </c>
      <c r="N576" s="187">
        <f t="shared" si="140"/>
        <v>-0.13239999999999999</v>
      </c>
      <c r="O576" s="187">
        <f t="shared" si="141"/>
        <v>-8.8300000000000003E-2</v>
      </c>
      <c r="P576" s="187">
        <f t="shared" si="142"/>
        <v>-0.13519999999999999</v>
      </c>
      <c r="Q576" s="187">
        <f t="shared" si="143"/>
        <v>-0.4214</v>
      </c>
      <c r="R576" s="187">
        <f t="shared" si="144"/>
        <v>0.91180000000000005</v>
      </c>
      <c r="S576" s="187">
        <f t="shared" si="145"/>
        <v>-0.30219999999999997</v>
      </c>
      <c r="T576" s="187">
        <f t="shared" si="146"/>
        <v>0.32880000000000004</v>
      </c>
      <c r="U576" s="187">
        <f t="shared" si="147"/>
        <v>-0.13019999999999998</v>
      </c>
    </row>
    <row r="577" spans="1:21" x14ac:dyDescent="0.35">
      <c r="A577" s="193">
        <v>43720</v>
      </c>
      <c r="B577">
        <v>4.7960999999999997E-2</v>
      </c>
      <c r="C577">
        <v>-11.98</v>
      </c>
      <c r="D577">
        <v>-6.37</v>
      </c>
      <c r="E577">
        <v>-12.53</v>
      </c>
      <c r="F577">
        <v>-42.04</v>
      </c>
      <c r="G577">
        <v>97.37</v>
      </c>
      <c r="H577">
        <v>-26.5</v>
      </c>
      <c r="I577">
        <v>32.83</v>
      </c>
      <c r="J577">
        <v>-12.46</v>
      </c>
      <c r="K577" s="108">
        <f>INDEX(Bonds!$A$1:$I$1387,MATCH(Sov!A577,Bonds!$A$1:$A$1387,0),4)</f>
        <v>-9.8000000000000004E-2</v>
      </c>
      <c r="L577" s="110">
        <f t="shared" si="148"/>
        <v>43720</v>
      </c>
      <c r="M577" s="187">
        <f t="shared" si="149"/>
        <v>0.14596100000000001</v>
      </c>
      <c r="N577" s="187">
        <f t="shared" si="140"/>
        <v>-0.1198</v>
      </c>
      <c r="O577" s="187">
        <f t="shared" si="141"/>
        <v>-6.3700000000000007E-2</v>
      </c>
      <c r="P577" s="187">
        <f t="shared" si="142"/>
        <v>-0.12529999999999999</v>
      </c>
      <c r="Q577" s="187">
        <f t="shared" si="143"/>
        <v>-0.4204</v>
      </c>
      <c r="R577" s="187">
        <f t="shared" si="144"/>
        <v>0.97370000000000001</v>
      </c>
      <c r="S577" s="187">
        <f t="shared" si="145"/>
        <v>-0.26500000000000001</v>
      </c>
      <c r="T577" s="187">
        <f t="shared" si="146"/>
        <v>0.32829999999999998</v>
      </c>
      <c r="U577" s="187">
        <f t="shared" si="147"/>
        <v>-0.1246</v>
      </c>
    </row>
    <row r="578" spans="1:21" x14ac:dyDescent="0.35">
      <c r="A578" s="193">
        <v>43719</v>
      </c>
      <c r="B578">
        <v>-1.8408999999999998E-2</v>
      </c>
      <c r="C578">
        <v>-12.31</v>
      </c>
      <c r="D578">
        <v>-5.65</v>
      </c>
      <c r="E578">
        <v>-9.2200000000000006</v>
      </c>
      <c r="F578">
        <v>-40.58</v>
      </c>
      <c r="G578">
        <v>112.04</v>
      </c>
      <c r="H578">
        <v>-27.72</v>
      </c>
      <c r="I578">
        <v>40.14</v>
      </c>
      <c r="J578">
        <v>-13.11</v>
      </c>
      <c r="K578" s="108">
        <f>INDEX(Bonds!$A$1:$I$1387,MATCH(Sov!A578,Bonds!$A$1:$A$1387,0),4)</f>
        <v>-0.13</v>
      </c>
      <c r="L578" s="110">
        <f t="shared" si="148"/>
        <v>43719</v>
      </c>
      <c r="M578" s="187">
        <f t="shared" si="149"/>
        <v>0.11159100000000001</v>
      </c>
      <c r="N578" s="187">
        <f t="shared" si="140"/>
        <v>-0.1231</v>
      </c>
      <c r="O578" s="187">
        <f t="shared" si="141"/>
        <v>-5.6500000000000002E-2</v>
      </c>
      <c r="P578" s="187">
        <f t="shared" si="142"/>
        <v>-9.2200000000000004E-2</v>
      </c>
      <c r="Q578" s="187">
        <f t="shared" si="143"/>
        <v>-0.40579999999999999</v>
      </c>
      <c r="R578" s="187">
        <f t="shared" si="144"/>
        <v>1.1204000000000001</v>
      </c>
      <c r="S578" s="187">
        <f t="shared" si="145"/>
        <v>-0.2772</v>
      </c>
      <c r="T578" s="187">
        <f t="shared" si="146"/>
        <v>0.40139999999999998</v>
      </c>
      <c r="U578" s="187">
        <f t="shared" si="147"/>
        <v>-0.13109999999999999</v>
      </c>
    </row>
    <row r="579" spans="1:21" x14ac:dyDescent="0.35">
      <c r="A579" s="193">
        <v>43718</v>
      </c>
      <c r="B579">
        <v>1.7929E-2</v>
      </c>
      <c r="C579">
        <v>-10.26</v>
      </c>
      <c r="D579">
        <v>-2.52</v>
      </c>
      <c r="E579">
        <v>-8.34</v>
      </c>
      <c r="F579">
        <v>-39.549999999999997</v>
      </c>
      <c r="G579">
        <v>116.7</v>
      </c>
      <c r="H579">
        <v>-25.87</v>
      </c>
      <c r="I579">
        <v>40.1</v>
      </c>
      <c r="J579">
        <v>-12.47</v>
      </c>
      <c r="K579" s="108">
        <f>INDEX(Bonds!$A$1:$I$1387,MATCH(Sov!A579,Bonds!$A$1:$A$1387,0),4)</f>
        <v>-0.12</v>
      </c>
      <c r="L579" s="110">
        <f t="shared" si="148"/>
        <v>43718</v>
      </c>
      <c r="M579" s="187">
        <f t="shared" si="149"/>
        <v>0.137929</v>
      </c>
      <c r="N579" s="187">
        <f t="shared" si="140"/>
        <v>-0.1026</v>
      </c>
      <c r="O579" s="187">
        <f t="shared" si="141"/>
        <v>-2.52E-2</v>
      </c>
      <c r="P579" s="187">
        <f t="shared" si="142"/>
        <v>-8.3400000000000002E-2</v>
      </c>
      <c r="Q579" s="187">
        <f t="shared" si="143"/>
        <v>-0.39549999999999996</v>
      </c>
      <c r="R579" s="187">
        <f t="shared" si="144"/>
        <v>1.167</v>
      </c>
      <c r="S579" s="187">
        <f t="shared" si="145"/>
        <v>-0.25869999999999999</v>
      </c>
      <c r="T579" s="187">
        <f t="shared" si="146"/>
        <v>0.40100000000000002</v>
      </c>
      <c r="U579" s="187">
        <f t="shared" si="147"/>
        <v>-0.12470000000000001</v>
      </c>
    </row>
    <row r="580" spans="1:21" x14ac:dyDescent="0.35">
      <c r="A580" s="193">
        <v>43717</v>
      </c>
      <c r="B580">
        <v>7.9410000000000001E-3</v>
      </c>
      <c r="C580">
        <v>-10.46</v>
      </c>
      <c r="D580">
        <v>-3.98</v>
      </c>
      <c r="E580">
        <v>-8.81</v>
      </c>
      <c r="F580">
        <v>-39.729999999999997</v>
      </c>
      <c r="G580">
        <v>113.16</v>
      </c>
      <c r="H580">
        <v>-25.58</v>
      </c>
      <c r="I580">
        <v>39.18</v>
      </c>
      <c r="J580">
        <v>-12.91</v>
      </c>
      <c r="K580" s="108">
        <f>INDEX(Bonds!$A$1:$I$1387,MATCH(Sov!A580,Bonds!$A$1:$A$1387,0),4)</f>
        <v>-0.16</v>
      </c>
      <c r="L580" s="110">
        <f t="shared" si="148"/>
        <v>43717</v>
      </c>
      <c r="M580" s="187">
        <f t="shared" si="149"/>
        <v>0.16794100000000001</v>
      </c>
      <c r="N580" s="187">
        <f t="shared" si="140"/>
        <v>-0.10460000000000001</v>
      </c>
      <c r="O580" s="187">
        <f t="shared" si="141"/>
        <v>-3.9800000000000002E-2</v>
      </c>
      <c r="P580" s="187">
        <f t="shared" si="142"/>
        <v>-8.8100000000000012E-2</v>
      </c>
      <c r="Q580" s="187">
        <f t="shared" si="143"/>
        <v>-0.39729999999999999</v>
      </c>
      <c r="R580" s="187">
        <f t="shared" si="144"/>
        <v>1.1315999999999999</v>
      </c>
      <c r="S580" s="187">
        <f t="shared" si="145"/>
        <v>-0.25579999999999997</v>
      </c>
      <c r="T580" s="187">
        <f t="shared" si="146"/>
        <v>0.39179999999999998</v>
      </c>
      <c r="U580" s="187">
        <f t="shared" si="147"/>
        <v>-0.12909999999999999</v>
      </c>
    </row>
    <row r="581" spans="1:21" x14ac:dyDescent="0.35">
      <c r="A581" s="193">
        <v>43714</v>
      </c>
      <c r="B581">
        <v>-1.1509999999999999E-3</v>
      </c>
      <c r="C581">
        <v>-11.21</v>
      </c>
      <c r="D581">
        <v>-6.53</v>
      </c>
      <c r="E581">
        <v>-10.79</v>
      </c>
      <c r="F581">
        <v>-42.23</v>
      </c>
      <c r="G581">
        <v>110.48</v>
      </c>
      <c r="H581">
        <v>-25.99</v>
      </c>
      <c r="I581">
        <v>38.36</v>
      </c>
      <c r="J581">
        <v>-13.79</v>
      </c>
      <c r="K581" s="108">
        <f>INDEX(Bonds!$A$1:$I$1387,MATCH(Sov!A581,Bonds!$A$1:$A$1387,0),4)</f>
        <v>-0.21</v>
      </c>
      <c r="L581" s="110">
        <f t="shared" si="148"/>
        <v>43714</v>
      </c>
      <c r="M581" s="187">
        <f t="shared" si="149"/>
        <v>0.20884899999999998</v>
      </c>
      <c r="N581" s="187">
        <f t="shared" si="140"/>
        <v>-0.11210000000000001</v>
      </c>
      <c r="O581" s="187">
        <f t="shared" si="141"/>
        <v>-6.5299999999999997E-2</v>
      </c>
      <c r="P581" s="187">
        <f t="shared" si="142"/>
        <v>-0.1079</v>
      </c>
      <c r="Q581" s="187">
        <f t="shared" si="143"/>
        <v>-0.42229999999999995</v>
      </c>
      <c r="R581" s="187">
        <f t="shared" si="144"/>
        <v>1.1048</v>
      </c>
      <c r="S581" s="187">
        <f t="shared" si="145"/>
        <v>-0.25989999999999996</v>
      </c>
      <c r="T581" s="187">
        <f t="shared" si="146"/>
        <v>0.3836</v>
      </c>
      <c r="U581" s="187">
        <f t="shared" si="147"/>
        <v>-0.13789999999999999</v>
      </c>
    </row>
    <row r="582" spans="1:21" x14ac:dyDescent="0.35">
      <c r="A582" s="193">
        <v>43713</v>
      </c>
      <c r="B582">
        <v>-6.3173999999999994E-2</v>
      </c>
      <c r="C582">
        <v>-12.32</v>
      </c>
      <c r="D582">
        <v>-5.91</v>
      </c>
      <c r="E582">
        <v>-10.66</v>
      </c>
      <c r="F582">
        <v>-41.46</v>
      </c>
      <c r="G582">
        <v>109.24</v>
      </c>
      <c r="H582">
        <v>-25.63</v>
      </c>
      <c r="I582">
        <v>41.13</v>
      </c>
      <c r="J582">
        <v>-12.48</v>
      </c>
      <c r="K582" s="108">
        <f>INDEX(Bonds!$A$1:$I$1387,MATCH(Sov!A582,Bonds!$A$1:$A$1387,0),4)</f>
        <v>-0.16</v>
      </c>
      <c r="L582" s="110">
        <f t="shared" si="148"/>
        <v>43713</v>
      </c>
      <c r="M582" s="187">
        <f t="shared" si="149"/>
        <v>9.6826000000000009E-2</v>
      </c>
      <c r="N582" s="187">
        <f t="shared" si="140"/>
        <v>-0.1232</v>
      </c>
      <c r="O582" s="187">
        <f t="shared" si="141"/>
        <v>-5.91E-2</v>
      </c>
      <c r="P582" s="187">
        <f t="shared" si="142"/>
        <v>-0.1066</v>
      </c>
      <c r="Q582" s="187">
        <f t="shared" si="143"/>
        <v>-0.41460000000000002</v>
      </c>
      <c r="R582" s="187">
        <f t="shared" si="144"/>
        <v>1.0924</v>
      </c>
      <c r="S582" s="187">
        <f t="shared" si="145"/>
        <v>-0.25629999999999997</v>
      </c>
      <c r="T582" s="187">
        <f t="shared" si="146"/>
        <v>0.4113</v>
      </c>
      <c r="U582" s="187">
        <f t="shared" si="147"/>
        <v>-0.12480000000000001</v>
      </c>
    </row>
    <row r="583" spans="1:21" x14ac:dyDescent="0.35">
      <c r="A583" s="193">
        <v>43712</v>
      </c>
      <c r="B583">
        <v>-8.1840000000000003E-3</v>
      </c>
      <c r="C583">
        <v>-12.6</v>
      </c>
      <c r="D583">
        <v>-5.34</v>
      </c>
      <c r="E583">
        <v>-10.47</v>
      </c>
      <c r="F583">
        <v>-40.33</v>
      </c>
      <c r="G583">
        <v>108.48</v>
      </c>
      <c r="H583">
        <v>-26.56</v>
      </c>
      <c r="I583">
        <v>41.58</v>
      </c>
      <c r="J583">
        <v>-11.98</v>
      </c>
      <c r="K583" s="108">
        <f>INDEX(Bonds!$A$1:$I$1387,MATCH(Sov!A583,Bonds!$A$1:$A$1387,0),4)</f>
        <v>-0.26</v>
      </c>
      <c r="L583" s="110">
        <f t="shared" si="148"/>
        <v>43712</v>
      </c>
      <c r="M583" s="187">
        <f t="shared" si="149"/>
        <v>0.25181599999999998</v>
      </c>
      <c r="N583" s="187">
        <f t="shared" si="140"/>
        <v>-0.126</v>
      </c>
      <c r="O583" s="187">
        <f t="shared" si="141"/>
        <v>-5.3399999999999996E-2</v>
      </c>
      <c r="P583" s="187">
        <f t="shared" si="142"/>
        <v>-0.1047</v>
      </c>
      <c r="Q583" s="187">
        <f t="shared" si="143"/>
        <v>-0.40329999999999999</v>
      </c>
      <c r="R583" s="187">
        <f t="shared" si="144"/>
        <v>1.0848</v>
      </c>
      <c r="S583" s="187">
        <f t="shared" si="145"/>
        <v>-0.2656</v>
      </c>
      <c r="T583" s="187">
        <f t="shared" si="146"/>
        <v>0.4158</v>
      </c>
      <c r="U583" s="187">
        <f t="shared" si="147"/>
        <v>-0.1198</v>
      </c>
    </row>
    <row r="584" spans="1:21" x14ac:dyDescent="0.35">
      <c r="A584" s="193">
        <v>43711</v>
      </c>
      <c r="B584">
        <v>-7.6279E-2</v>
      </c>
      <c r="C584">
        <v>-11.77</v>
      </c>
      <c r="D584">
        <v>-4.87</v>
      </c>
      <c r="E584">
        <v>-9.49</v>
      </c>
      <c r="F584">
        <v>-41.66</v>
      </c>
      <c r="G584">
        <v>116.46</v>
      </c>
      <c r="H584">
        <v>-26.33</v>
      </c>
      <c r="I584">
        <v>40.369999999999997</v>
      </c>
      <c r="J584">
        <v>-12.99</v>
      </c>
      <c r="K584" s="108">
        <f>INDEX(Bonds!$A$1:$I$1387,MATCH(Sov!A584,Bonds!$A$1:$A$1387,0),4)</f>
        <v>-0.27</v>
      </c>
      <c r="L584" s="110">
        <f t="shared" si="148"/>
        <v>43711</v>
      </c>
      <c r="M584" s="187">
        <f t="shared" si="149"/>
        <v>0.19372100000000003</v>
      </c>
      <c r="N584" s="187">
        <f t="shared" si="140"/>
        <v>-0.1177</v>
      </c>
      <c r="O584" s="187">
        <f t="shared" si="141"/>
        <v>-4.87E-2</v>
      </c>
      <c r="P584" s="187">
        <f t="shared" si="142"/>
        <v>-9.4899999999999998E-2</v>
      </c>
      <c r="Q584" s="187">
        <f t="shared" si="143"/>
        <v>-0.41659999999999997</v>
      </c>
      <c r="R584" s="187">
        <f t="shared" si="144"/>
        <v>1.1645999999999999</v>
      </c>
      <c r="S584" s="187">
        <f t="shared" si="145"/>
        <v>-0.26329999999999998</v>
      </c>
      <c r="T584" s="187">
        <f t="shared" si="146"/>
        <v>0.40369999999999995</v>
      </c>
      <c r="U584" s="187">
        <f t="shared" si="147"/>
        <v>-0.12990000000000002</v>
      </c>
    </row>
    <row r="585" spans="1:21" x14ac:dyDescent="0.35">
      <c r="A585" s="193">
        <v>43710</v>
      </c>
      <c r="B585">
        <v>-0.113797</v>
      </c>
      <c r="C585">
        <v>-13.18</v>
      </c>
      <c r="D585">
        <v>-4.6399999999999997</v>
      </c>
      <c r="E585">
        <v>-10.36</v>
      </c>
      <c r="F585">
        <v>-42.4</v>
      </c>
      <c r="G585">
        <v>124.34</v>
      </c>
      <c r="H585">
        <v>-25.79</v>
      </c>
      <c r="I585">
        <v>40.85</v>
      </c>
      <c r="J585">
        <v>-13.89</v>
      </c>
      <c r="K585" s="108">
        <f>INDEX(Bonds!$A$1:$I$1387,MATCH(Sov!A585,Bonds!$A$1:$A$1387,0),4)</f>
        <v>-0.27</v>
      </c>
      <c r="L585" s="110">
        <f t="shared" si="148"/>
        <v>43710</v>
      </c>
      <c r="M585" s="187">
        <f t="shared" si="149"/>
        <v>0.15620300000000004</v>
      </c>
      <c r="N585" s="187">
        <f t="shared" si="140"/>
        <v>-0.1318</v>
      </c>
      <c r="O585" s="187">
        <f t="shared" si="141"/>
        <v>-4.6399999999999997E-2</v>
      </c>
      <c r="P585" s="187">
        <f t="shared" si="142"/>
        <v>-0.1036</v>
      </c>
      <c r="Q585" s="187">
        <f t="shared" si="143"/>
        <v>-0.42399999999999999</v>
      </c>
      <c r="R585" s="187">
        <f t="shared" si="144"/>
        <v>1.2434000000000001</v>
      </c>
      <c r="S585" s="187">
        <f t="shared" si="145"/>
        <v>-0.25790000000000002</v>
      </c>
      <c r="T585" s="187">
        <f t="shared" si="146"/>
        <v>0.40850000000000003</v>
      </c>
      <c r="U585" s="187">
        <f t="shared" si="147"/>
        <v>-0.1389</v>
      </c>
    </row>
    <row r="586" spans="1:21" x14ac:dyDescent="0.35">
      <c r="A586" s="193">
        <v>43707</v>
      </c>
      <c r="B586">
        <v>-9.7549999999999998E-2</v>
      </c>
      <c r="C586">
        <v>-13.34</v>
      </c>
      <c r="D586">
        <v>-5.63</v>
      </c>
      <c r="E586">
        <v>-11.19</v>
      </c>
      <c r="F586">
        <v>-41.88</v>
      </c>
      <c r="G586">
        <v>129.44</v>
      </c>
      <c r="H586">
        <v>-26.49</v>
      </c>
      <c r="I586">
        <v>40.64</v>
      </c>
      <c r="J586">
        <v>-13.16</v>
      </c>
      <c r="K586" s="108">
        <f>INDEX(Bonds!$A$1:$I$1387,MATCH(Sov!A586,Bonds!$A$1:$A$1387,0),4)</f>
        <v>-0.28399999999999997</v>
      </c>
      <c r="L586" s="110">
        <f t="shared" si="148"/>
        <v>43707</v>
      </c>
      <c r="M586" s="187">
        <f t="shared" si="149"/>
        <v>0.18644999999999998</v>
      </c>
      <c r="N586" s="187">
        <f t="shared" si="140"/>
        <v>-0.13339999999999999</v>
      </c>
      <c r="O586" s="187">
        <f t="shared" si="141"/>
        <v>-5.6299999999999996E-2</v>
      </c>
      <c r="P586" s="187">
        <f t="shared" si="142"/>
        <v>-0.1119</v>
      </c>
      <c r="Q586" s="187">
        <f t="shared" si="143"/>
        <v>-0.41880000000000001</v>
      </c>
      <c r="R586" s="187">
        <f t="shared" si="144"/>
        <v>1.2944</v>
      </c>
      <c r="S586" s="187">
        <f t="shared" si="145"/>
        <v>-0.26489999999999997</v>
      </c>
      <c r="T586" s="187">
        <f t="shared" si="146"/>
        <v>0.40639999999999998</v>
      </c>
      <c r="U586" s="187">
        <f t="shared" si="147"/>
        <v>-0.13159999999999999</v>
      </c>
    </row>
    <row r="587" spans="1:21" x14ac:dyDescent="0.35">
      <c r="A587" s="193">
        <v>43706</v>
      </c>
      <c r="B587">
        <v>-0.10950699999999999</v>
      </c>
      <c r="C587">
        <v>-10.78</v>
      </c>
      <c r="D587">
        <v>-5.18</v>
      </c>
      <c r="E587">
        <v>-11.34</v>
      </c>
      <c r="F587">
        <v>-40.93</v>
      </c>
      <c r="G587">
        <v>129.24</v>
      </c>
      <c r="H587">
        <v>-23.24</v>
      </c>
      <c r="I587">
        <v>39.75</v>
      </c>
      <c r="J587">
        <v>-14.3</v>
      </c>
      <c r="K587" s="108">
        <f>INDEX(Bonds!$A$1:$I$1387,MATCH(Sov!A587,Bonds!$A$1:$A$1387,0),4)</f>
        <v>-0.3</v>
      </c>
      <c r="L587" s="110">
        <f t="shared" si="148"/>
        <v>43706</v>
      </c>
      <c r="M587" s="187">
        <f t="shared" si="149"/>
        <v>0.190493</v>
      </c>
      <c r="N587" s="187">
        <f t="shared" si="140"/>
        <v>-0.10779999999999999</v>
      </c>
      <c r="O587" s="187">
        <f t="shared" si="141"/>
        <v>-5.1799999999999999E-2</v>
      </c>
      <c r="P587" s="187">
        <f t="shared" si="142"/>
        <v>-0.1134</v>
      </c>
      <c r="Q587" s="187">
        <f t="shared" si="143"/>
        <v>-0.4093</v>
      </c>
      <c r="R587" s="187">
        <f t="shared" si="144"/>
        <v>1.2924</v>
      </c>
      <c r="S587" s="187">
        <f t="shared" si="145"/>
        <v>-0.2324</v>
      </c>
      <c r="T587" s="187">
        <f t="shared" si="146"/>
        <v>0.39750000000000002</v>
      </c>
      <c r="U587" s="187">
        <f t="shared" si="147"/>
        <v>-0.14300000000000002</v>
      </c>
    </row>
    <row r="588" spans="1:21" x14ac:dyDescent="0.35">
      <c r="A588" s="193">
        <v>43705</v>
      </c>
      <c r="B588">
        <v>-0.12787100000000001</v>
      </c>
      <c r="C588">
        <v>-10.59</v>
      </c>
      <c r="D588">
        <v>-3.6</v>
      </c>
      <c r="E588">
        <v>-9.67</v>
      </c>
      <c r="F588">
        <v>-40.18</v>
      </c>
      <c r="G588">
        <v>137.96</v>
      </c>
      <c r="H588">
        <v>-25.08</v>
      </c>
      <c r="I588">
        <v>39.17</v>
      </c>
      <c r="J588">
        <v>-13.1</v>
      </c>
      <c r="K588" s="108">
        <f>INDEX(Bonds!$A$1:$I$1387,MATCH(Sov!A588,Bonds!$A$1:$A$1387,0),4)</f>
        <v>-0.31</v>
      </c>
      <c r="L588" s="110">
        <f t="shared" si="148"/>
        <v>43705</v>
      </c>
      <c r="M588" s="187">
        <f t="shared" si="149"/>
        <v>0.18212899999999999</v>
      </c>
      <c r="N588" s="187">
        <f t="shared" si="140"/>
        <v>-0.10589999999999999</v>
      </c>
      <c r="O588" s="187">
        <f t="shared" si="141"/>
        <v>-3.6000000000000004E-2</v>
      </c>
      <c r="P588" s="187">
        <f t="shared" si="142"/>
        <v>-9.6699999999999994E-2</v>
      </c>
      <c r="Q588" s="187">
        <f t="shared" si="143"/>
        <v>-0.40179999999999999</v>
      </c>
      <c r="R588" s="187">
        <f t="shared" si="144"/>
        <v>1.3796000000000002</v>
      </c>
      <c r="S588" s="187">
        <f t="shared" si="145"/>
        <v>-0.25079999999999997</v>
      </c>
      <c r="T588" s="187">
        <f t="shared" si="146"/>
        <v>0.39169999999999999</v>
      </c>
      <c r="U588" s="187">
        <f t="shared" si="147"/>
        <v>-0.13100000000000001</v>
      </c>
    </row>
    <row r="589" spans="1:21" x14ac:dyDescent="0.35">
      <c r="A589" s="193">
        <v>43704</v>
      </c>
      <c r="B589">
        <v>-0.20502300000000001</v>
      </c>
      <c r="C589">
        <v>-14.19</v>
      </c>
      <c r="D589">
        <v>-7</v>
      </c>
      <c r="E589">
        <v>-12.72</v>
      </c>
      <c r="F589">
        <v>-41.88</v>
      </c>
      <c r="G589">
        <v>142.44</v>
      </c>
      <c r="H589">
        <v>-27.65</v>
      </c>
      <c r="I589">
        <v>35.630000000000003</v>
      </c>
      <c r="J589">
        <v>-12.63</v>
      </c>
      <c r="K589" s="108">
        <f>INDEX(Bonds!$A$1:$I$1387,MATCH(Sov!A589,Bonds!$A$1:$A$1387,0),4)</f>
        <v>-0.28870000000000001</v>
      </c>
      <c r="L589" s="110">
        <f t="shared" si="148"/>
        <v>43704</v>
      </c>
      <c r="M589" s="187">
        <f t="shared" si="149"/>
        <v>8.3677000000000001E-2</v>
      </c>
      <c r="N589" s="187">
        <f t="shared" ref="N589:N652" si="150">C589/100</f>
        <v>-0.1419</v>
      </c>
      <c r="O589" s="187">
        <f t="shared" ref="O589:O652" si="151">D589/100</f>
        <v>-7.0000000000000007E-2</v>
      </c>
      <c r="P589" s="187">
        <f t="shared" ref="P589:P652" si="152">E589/100</f>
        <v>-0.12720000000000001</v>
      </c>
      <c r="Q589" s="187">
        <f t="shared" ref="Q589:Q652" si="153">F589/100</f>
        <v>-0.41880000000000001</v>
      </c>
      <c r="R589" s="187">
        <f t="shared" ref="R589:R652" si="154">G589/100</f>
        <v>1.4243999999999999</v>
      </c>
      <c r="S589" s="187">
        <f t="shared" ref="S589:S652" si="155">H589/100</f>
        <v>-0.27649999999999997</v>
      </c>
      <c r="T589" s="187">
        <f t="shared" ref="T589:T652" si="156">I589/100</f>
        <v>0.35630000000000001</v>
      </c>
      <c r="U589" s="187">
        <f t="shared" ref="U589:U652" si="157">J589/100</f>
        <v>-0.1263</v>
      </c>
    </row>
    <row r="590" spans="1:21" x14ac:dyDescent="0.35">
      <c r="A590" s="193">
        <v>43700</v>
      </c>
      <c r="B590">
        <v>-0.14999199999999999</v>
      </c>
      <c r="C590">
        <v>-16.78</v>
      </c>
      <c r="D590">
        <v>-8.19</v>
      </c>
      <c r="E590">
        <v>-13.34</v>
      </c>
      <c r="F590">
        <v>-43.25</v>
      </c>
      <c r="G590">
        <v>153.58000000000001</v>
      </c>
      <c r="H590">
        <v>-30.69</v>
      </c>
      <c r="I590">
        <v>36.89</v>
      </c>
      <c r="J590">
        <v>-19.32</v>
      </c>
      <c r="K590" s="108">
        <f>INDEX(Bonds!$A$1:$I$1387,MATCH(Sov!A590,Bonds!$A$1:$A$1387,0),4)</f>
        <v>-0.245</v>
      </c>
      <c r="L590" s="110">
        <f t="shared" si="148"/>
        <v>43700</v>
      </c>
      <c r="M590" s="187">
        <f t="shared" si="149"/>
        <v>9.5008000000000009E-2</v>
      </c>
      <c r="N590" s="187">
        <f t="shared" si="150"/>
        <v>-0.1678</v>
      </c>
      <c r="O590" s="187">
        <f t="shared" si="151"/>
        <v>-8.1900000000000001E-2</v>
      </c>
      <c r="P590" s="187">
        <f t="shared" si="152"/>
        <v>-0.13339999999999999</v>
      </c>
      <c r="Q590" s="187">
        <f t="shared" si="153"/>
        <v>-0.4325</v>
      </c>
      <c r="R590" s="187">
        <f t="shared" si="154"/>
        <v>1.5358000000000001</v>
      </c>
      <c r="S590" s="187">
        <f t="shared" si="155"/>
        <v>-0.30690000000000001</v>
      </c>
      <c r="T590" s="187">
        <f t="shared" si="156"/>
        <v>0.36890000000000001</v>
      </c>
      <c r="U590" s="187">
        <f t="shared" si="157"/>
        <v>-0.19320000000000001</v>
      </c>
    </row>
    <row r="591" spans="1:21" x14ac:dyDescent="0.35">
      <c r="A591" s="193">
        <v>43699</v>
      </c>
      <c r="B591">
        <v>-0.113677</v>
      </c>
      <c r="C591">
        <v>-15.77</v>
      </c>
      <c r="D591">
        <v>-7.84</v>
      </c>
      <c r="E591">
        <v>-13.9</v>
      </c>
      <c r="F591">
        <v>-44.6</v>
      </c>
      <c r="G591">
        <v>151.08000000000001</v>
      </c>
      <c r="H591">
        <v>-29.58</v>
      </c>
      <c r="I591">
        <v>34.57</v>
      </c>
      <c r="J591">
        <v>-18.059999999999999</v>
      </c>
      <c r="K591" s="108">
        <f>INDEX(Bonds!$A$1:$I$1387,MATCH(Sov!A591,Bonds!$A$1:$A$1387,0),4)</f>
        <v>-0.221</v>
      </c>
      <c r="L591" s="110">
        <f t="shared" si="148"/>
        <v>43699</v>
      </c>
      <c r="M591" s="187">
        <f t="shared" si="149"/>
        <v>0.107323</v>
      </c>
      <c r="N591" s="187">
        <f t="shared" si="150"/>
        <v>-0.15770000000000001</v>
      </c>
      <c r="O591" s="187">
        <f t="shared" si="151"/>
        <v>-7.8399999999999997E-2</v>
      </c>
      <c r="P591" s="187">
        <f t="shared" si="152"/>
        <v>-0.13900000000000001</v>
      </c>
      <c r="Q591" s="187">
        <f t="shared" si="153"/>
        <v>-0.44600000000000001</v>
      </c>
      <c r="R591" s="187">
        <f t="shared" si="154"/>
        <v>1.5108000000000001</v>
      </c>
      <c r="S591" s="187">
        <f t="shared" si="155"/>
        <v>-0.29580000000000001</v>
      </c>
      <c r="T591" s="187">
        <f t="shared" si="156"/>
        <v>0.34570000000000001</v>
      </c>
      <c r="U591" s="187">
        <f t="shared" si="157"/>
        <v>-0.18059999999999998</v>
      </c>
    </row>
    <row r="592" spans="1:21" x14ac:dyDescent="0.35">
      <c r="A592" s="193">
        <v>43698</v>
      </c>
      <c r="B592">
        <v>-9.5362000000000002E-2</v>
      </c>
      <c r="C592">
        <v>-13.8</v>
      </c>
      <c r="D592">
        <v>-6.15</v>
      </c>
      <c r="E592">
        <v>-13.45</v>
      </c>
      <c r="F592">
        <v>-41.14</v>
      </c>
      <c r="G592">
        <v>161.33000000000001</v>
      </c>
      <c r="H592">
        <v>-27.13</v>
      </c>
      <c r="I592">
        <v>36.549999999999997</v>
      </c>
      <c r="J592">
        <v>-17.84</v>
      </c>
      <c r="K592" s="108">
        <f>INDEX(Bonds!$A$1:$I$1387,MATCH(Sov!A592,Bonds!$A$1:$A$1387,0),4)</f>
        <v>-0.24</v>
      </c>
      <c r="L592" s="110">
        <f t="shared" si="148"/>
        <v>43698</v>
      </c>
      <c r="M592" s="187">
        <f t="shared" si="149"/>
        <v>0.14463799999999999</v>
      </c>
      <c r="N592" s="187">
        <f t="shared" si="150"/>
        <v>-0.13800000000000001</v>
      </c>
      <c r="O592" s="187">
        <f t="shared" si="151"/>
        <v>-6.1500000000000006E-2</v>
      </c>
      <c r="P592" s="187">
        <f t="shared" si="152"/>
        <v>-0.13449999999999998</v>
      </c>
      <c r="Q592" s="187">
        <f t="shared" si="153"/>
        <v>-0.41139999999999999</v>
      </c>
      <c r="R592" s="187">
        <f t="shared" si="154"/>
        <v>1.6133000000000002</v>
      </c>
      <c r="S592" s="187">
        <f t="shared" si="155"/>
        <v>-0.27129999999999999</v>
      </c>
      <c r="T592" s="187">
        <f t="shared" si="156"/>
        <v>0.36549999999999999</v>
      </c>
      <c r="U592" s="187">
        <f t="shared" si="157"/>
        <v>-0.1784</v>
      </c>
    </row>
    <row r="593" spans="1:21" x14ac:dyDescent="0.35">
      <c r="A593" s="193">
        <v>43697</v>
      </c>
      <c r="B593">
        <v>-9.7950999999999996E-2</v>
      </c>
      <c r="C593">
        <v>-12.23</v>
      </c>
      <c r="D593">
        <v>-4.7699999999999996</v>
      </c>
      <c r="E593">
        <v>-10.91</v>
      </c>
      <c r="F593">
        <v>-39.67</v>
      </c>
      <c r="G593">
        <v>165.17</v>
      </c>
      <c r="H593">
        <v>-26.41</v>
      </c>
      <c r="I593">
        <v>38.6</v>
      </c>
      <c r="J593">
        <v>-18.02</v>
      </c>
      <c r="K593" s="108">
        <f>INDEX(Bonds!$A$1:$I$1387,MATCH(Sov!A593,Bonds!$A$1:$A$1387,0),4)</f>
        <v>-0.27</v>
      </c>
      <c r="L593" s="110">
        <f t="shared" si="148"/>
        <v>43697</v>
      </c>
      <c r="M593" s="187">
        <f t="shared" si="149"/>
        <v>0.17204900000000001</v>
      </c>
      <c r="N593" s="187">
        <f t="shared" si="150"/>
        <v>-0.12230000000000001</v>
      </c>
      <c r="O593" s="187">
        <f t="shared" si="151"/>
        <v>-4.7699999999999992E-2</v>
      </c>
      <c r="P593" s="187">
        <f t="shared" si="152"/>
        <v>-0.1091</v>
      </c>
      <c r="Q593" s="187">
        <f t="shared" si="153"/>
        <v>-0.3967</v>
      </c>
      <c r="R593" s="187">
        <f t="shared" si="154"/>
        <v>1.6516999999999999</v>
      </c>
      <c r="S593" s="187">
        <f t="shared" si="155"/>
        <v>-0.2641</v>
      </c>
      <c r="T593" s="187">
        <f t="shared" si="156"/>
        <v>0.38600000000000001</v>
      </c>
      <c r="U593" s="187">
        <f t="shared" si="157"/>
        <v>-0.1802</v>
      </c>
    </row>
    <row r="594" spans="1:21" x14ac:dyDescent="0.35">
      <c r="A594" s="193">
        <v>43696</v>
      </c>
      <c r="B594">
        <v>-0.126224</v>
      </c>
      <c r="C594">
        <v>-11.1</v>
      </c>
      <c r="D594">
        <v>-4.68</v>
      </c>
      <c r="E594">
        <v>-9.61</v>
      </c>
      <c r="F594">
        <v>-40.04</v>
      </c>
      <c r="G594">
        <v>169.83</v>
      </c>
      <c r="H594">
        <v>-26.33</v>
      </c>
      <c r="I594">
        <v>38.86</v>
      </c>
      <c r="J594">
        <v>-17.03</v>
      </c>
      <c r="K594" s="108">
        <f>INDEX(Bonds!$A$1:$I$1387,MATCH(Sov!A594,Bonds!$A$1:$A$1387,0),4)</f>
        <v>-0.25</v>
      </c>
      <c r="L594" s="110">
        <f t="shared" si="148"/>
        <v>43696</v>
      </c>
      <c r="M594" s="187">
        <f t="shared" si="149"/>
        <v>0.123776</v>
      </c>
      <c r="N594" s="187">
        <f t="shared" si="150"/>
        <v>-0.111</v>
      </c>
      <c r="O594" s="187">
        <f t="shared" si="151"/>
        <v>-4.6799999999999994E-2</v>
      </c>
      <c r="P594" s="187">
        <f t="shared" si="152"/>
        <v>-9.6099999999999991E-2</v>
      </c>
      <c r="Q594" s="187">
        <f t="shared" si="153"/>
        <v>-0.40039999999999998</v>
      </c>
      <c r="R594" s="187">
        <f t="shared" si="154"/>
        <v>1.6983000000000001</v>
      </c>
      <c r="S594" s="187">
        <f t="shared" si="155"/>
        <v>-0.26329999999999998</v>
      </c>
      <c r="T594" s="187">
        <f t="shared" si="156"/>
        <v>0.3886</v>
      </c>
      <c r="U594" s="187">
        <f t="shared" si="157"/>
        <v>-0.17030000000000001</v>
      </c>
    </row>
    <row r="595" spans="1:21" x14ac:dyDescent="0.35">
      <c r="A595" s="193">
        <v>43693</v>
      </c>
      <c r="B595">
        <v>-0.148344</v>
      </c>
      <c r="C595">
        <v>-6.44</v>
      </c>
      <c r="D595">
        <v>0.39</v>
      </c>
      <c r="E595">
        <v>-6.34</v>
      </c>
      <c r="F595">
        <v>-34.71</v>
      </c>
      <c r="G595">
        <v>176.6</v>
      </c>
      <c r="H595">
        <v>-20.71</v>
      </c>
      <c r="I595">
        <v>42.79</v>
      </c>
      <c r="J595">
        <v>-16.079999999999998</v>
      </c>
      <c r="K595" s="108">
        <f>INDEX(Bonds!$A$1:$I$1387,MATCH(Sov!A595,Bonds!$A$1:$A$1387,0),4)</f>
        <v>-0.34300000000000003</v>
      </c>
      <c r="L595" s="110">
        <f t="shared" si="148"/>
        <v>43693</v>
      </c>
      <c r="M595" s="187">
        <f t="shared" si="149"/>
        <v>0.19465600000000002</v>
      </c>
      <c r="N595" s="187">
        <f t="shared" si="150"/>
        <v>-6.4399999999999999E-2</v>
      </c>
      <c r="O595" s="187">
        <f t="shared" si="151"/>
        <v>3.9000000000000003E-3</v>
      </c>
      <c r="P595" s="187">
        <f t="shared" si="152"/>
        <v>-6.3399999999999998E-2</v>
      </c>
      <c r="Q595" s="187">
        <f t="shared" si="153"/>
        <v>-0.34710000000000002</v>
      </c>
      <c r="R595" s="187">
        <f t="shared" si="154"/>
        <v>1.766</v>
      </c>
      <c r="S595" s="187">
        <f t="shared" si="155"/>
        <v>-0.20710000000000001</v>
      </c>
      <c r="T595" s="187">
        <f t="shared" si="156"/>
        <v>0.4279</v>
      </c>
      <c r="U595" s="187">
        <f t="shared" si="157"/>
        <v>-0.16079999999999997</v>
      </c>
    </row>
    <row r="596" spans="1:21" x14ac:dyDescent="0.35">
      <c r="A596" s="193">
        <v>43692</v>
      </c>
      <c r="B596">
        <v>-0.101287</v>
      </c>
      <c r="C596">
        <v>-9.6</v>
      </c>
      <c r="D596">
        <v>-3.82</v>
      </c>
      <c r="E596">
        <v>-10.14</v>
      </c>
      <c r="F596">
        <v>-38.44</v>
      </c>
      <c r="G596">
        <v>166.09</v>
      </c>
      <c r="H596">
        <v>-26.31</v>
      </c>
      <c r="I596">
        <v>36.93</v>
      </c>
      <c r="J596">
        <v>-17.059999999999999</v>
      </c>
      <c r="K596" s="108">
        <f>INDEX(Bonds!$A$1:$I$1387,MATCH(Sov!A596,Bonds!$A$1:$A$1387,0),4)</f>
        <v>-0.35</v>
      </c>
      <c r="L596" s="110">
        <f t="shared" si="148"/>
        <v>43692</v>
      </c>
      <c r="M596" s="187">
        <f t="shared" si="149"/>
        <v>0.24871299999999996</v>
      </c>
      <c r="N596" s="187">
        <f t="shared" si="150"/>
        <v>-9.6000000000000002E-2</v>
      </c>
      <c r="O596" s="187">
        <f t="shared" si="151"/>
        <v>-3.8199999999999998E-2</v>
      </c>
      <c r="P596" s="187">
        <f t="shared" si="152"/>
        <v>-0.1014</v>
      </c>
      <c r="Q596" s="187">
        <f t="shared" si="153"/>
        <v>-0.38439999999999996</v>
      </c>
      <c r="R596" s="187">
        <f t="shared" si="154"/>
        <v>1.6609</v>
      </c>
      <c r="S596" s="187">
        <f t="shared" si="155"/>
        <v>-0.2631</v>
      </c>
      <c r="T596" s="187">
        <f t="shared" si="156"/>
        <v>0.36930000000000002</v>
      </c>
      <c r="U596" s="187">
        <f t="shared" si="157"/>
        <v>-0.17059999999999997</v>
      </c>
    </row>
    <row r="597" spans="1:21" x14ac:dyDescent="0.35">
      <c r="A597" s="193">
        <v>43691</v>
      </c>
      <c r="B597">
        <v>-0.21679899999999999</v>
      </c>
      <c r="C597">
        <v>-13.4</v>
      </c>
      <c r="D597">
        <v>-7.7</v>
      </c>
      <c r="E597">
        <v>-12.35</v>
      </c>
      <c r="F597">
        <v>-40.47</v>
      </c>
      <c r="G597">
        <v>173.63</v>
      </c>
      <c r="H597">
        <v>-29.32</v>
      </c>
      <c r="I597">
        <v>36.869999999999997</v>
      </c>
      <c r="J597">
        <v>-18.5</v>
      </c>
      <c r="K597" s="108">
        <f>INDEX(Bonds!$A$1:$I$1387,MATCH(Sov!A597,Bonds!$A$1:$A$1387,0),4)</f>
        <v>-0.23</v>
      </c>
      <c r="L597" s="110">
        <f t="shared" si="148"/>
        <v>43691</v>
      </c>
      <c r="M597" s="187">
        <f t="shared" si="149"/>
        <v>1.3201000000000018E-2</v>
      </c>
      <c r="N597" s="187">
        <f t="shared" si="150"/>
        <v>-0.13400000000000001</v>
      </c>
      <c r="O597" s="187">
        <f t="shared" si="151"/>
        <v>-7.6999999999999999E-2</v>
      </c>
      <c r="P597" s="187">
        <f t="shared" si="152"/>
        <v>-0.1235</v>
      </c>
      <c r="Q597" s="187">
        <f t="shared" si="153"/>
        <v>-0.4047</v>
      </c>
      <c r="R597" s="187">
        <f t="shared" si="154"/>
        <v>1.7363</v>
      </c>
      <c r="S597" s="187">
        <f t="shared" si="155"/>
        <v>-0.29320000000000002</v>
      </c>
      <c r="T597" s="187">
        <f t="shared" si="156"/>
        <v>0.36869999999999997</v>
      </c>
      <c r="U597" s="187">
        <f t="shared" si="157"/>
        <v>-0.185</v>
      </c>
    </row>
    <row r="598" spans="1:21" x14ac:dyDescent="0.35">
      <c r="A598" s="193">
        <v>43690</v>
      </c>
      <c r="B598">
        <v>-0.126913</v>
      </c>
      <c r="C598">
        <v>-15.11</v>
      </c>
      <c r="D598">
        <v>-7.65</v>
      </c>
      <c r="E598">
        <v>-12.71</v>
      </c>
      <c r="F598">
        <v>-44.85</v>
      </c>
      <c r="G598">
        <v>180.16</v>
      </c>
      <c r="H598">
        <v>-30.94</v>
      </c>
      <c r="I598">
        <v>37.770000000000003</v>
      </c>
      <c r="J598">
        <v>-17.260000000000002</v>
      </c>
      <c r="K598" s="108">
        <f>INDEX(Bonds!$A$1:$I$1387,MATCH(Sov!A598,Bonds!$A$1:$A$1387,0),4)</f>
        <v>-0.16</v>
      </c>
      <c r="L598" s="110">
        <f t="shared" si="148"/>
        <v>43690</v>
      </c>
      <c r="M598" s="187">
        <f t="shared" si="149"/>
        <v>3.3087000000000005E-2</v>
      </c>
      <c r="N598" s="187">
        <f t="shared" si="150"/>
        <v>-0.15109999999999998</v>
      </c>
      <c r="O598" s="187">
        <f t="shared" si="151"/>
        <v>-7.6499999999999999E-2</v>
      </c>
      <c r="P598" s="187">
        <f t="shared" si="152"/>
        <v>-0.12710000000000002</v>
      </c>
      <c r="Q598" s="187">
        <f t="shared" si="153"/>
        <v>-0.44850000000000001</v>
      </c>
      <c r="R598" s="187">
        <f t="shared" si="154"/>
        <v>1.8015999999999999</v>
      </c>
      <c r="S598" s="187">
        <f t="shared" si="155"/>
        <v>-0.30940000000000001</v>
      </c>
      <c r="T598" s="187">
        <f t="shared" si="156"/>
        <v>0.37770000000000004</v>
      </c>
      <c r="U598" s="187">
        <f t="shared" si="157"/>
        <v>-0.1726</v>
      </c>
    </row>
    <row r="599" spans="1:21" x14ac:dyDescent="0.35">
      <c r="A599" s="193">
        <v>43689</v>
      </c>
      <c r="B599">
        <v>-0.142846</v>
      </c>
      <c r="C599">
        <v>-17.079999999999998</v>
      </c>
      <c r="D599">
        <v>-8.68</v>
      </c>
      <c r="E599">
        <v>-13.48</v>
      </c>
      <c r="F599">
        <v>-46.03</v>
      </c>
      <c r="G599">
        <v>186.61</v>
      </c>
      <c r="H599">
        <v>-32.93</v>
      </c>
      <c r="I599">
        <v>36.06</v>
      </c>
      <c r="J599">
        <v>-17.53</v>
      </c>
      <c r="K599" s="108">
        <f>INDEX(Bonds!$A$1:$I$1387,MATCH(Sov!A599,Bonds!$A$1:$A$1387,0),4)</f>
        <v>-0.14000000000000001</v>
      </c>
      <c r="L599" s="110">
        <f t="shared" si="148"/>
        <v>43689</v>
      </c>
      <c r="M599" s="187">
        <f t="shared" si="149"/>
        <v>-2.8459999999999874E-3</v>
      </c>
      <c r="N599" s="187">
        <f t="shared" si="150"/>
        <v>-0.17079999999999998</v>
      </c>
      <c r="O599" s="187">
        <f t="shared" si="151"/>
        <v>-8.6800000000000002E-2</v>
      </c>
      <c r="P599" s="187">
        <f t="shared" si="152"/>
        <v>-0.1348</v>
      </c>
      <c r="Q599" s="187">
        <f t="shared" si="153"/>
        <v>-0.46029999999999999</v>
      </c>
      <c r="R599" s="187">
        <f t="shared" si="154"/>
        <v>1.8661000000000001</v>
      </c>
      <c r="S599" s="187">
        <f t="shared" si="155"/>
        <v>-0.32929999999999998</v>
      </c>
      <c r="T599" s="187">
        <f t="shared" si="156"/>
        <v>0.36060000000000003</v>
      </c>
      <c r="U599" s="187">
        <f t="shared" si="157"/>
        <v>-0.17530000000000001</v>
      </c>
    </row>
    <row r="600" spans="1:21" x14ac:dyDescent="0.35">
      <c r="A600" s="193">
        <v>43686</v>
      </c>
      <c r="B600">
        <v>-8.2792000000000004E-2</v>
      </c>
      <c r="C600">
        <v>-16.25</v>
      </c>
      <c r="D600">
        <v>-7.57</v>
      </c>
      <c r="E600">
        <v>-12.19</v>
      </c>
      <c r="F600">
        <v>-45.13</v>
      </c>
      <c r="G600">
        <v>194.08</v>
      </c>
      <c r="H600">
        <v>-32.5</v>
      </c>
      <c r="I600">
        <v>39.17</v>
      </c>
      <c r="J600">
        <v>-17.57</v>
      </c>
      <c r="K600" s="108">
        <f>INDEX(Bonds!$A$1:$I$1387,MATCH(Sov!A600,Bonds!$A$1:$A$1387,0),4)</f>
        <v>-0.12</v>
      </c>
      <c r="L600" s="110">
        <f t="shared" si="148"/>
        <v>43686</v>
      </c>
      <c r="M600" s="187">
        <f t="shared" si="149"/>
        <v>3.7207999999999991E-2</v>
      </c>
      <c r="N600" s="187">
        <f t="shared" si="150"/>
        <v>-0.16250000000000001</v>
      </c>
      <c r="O600" s="187">
        <f t="shared" si="151"/>
        <v>-7.5700000000000003E-2</v>
      </c>
      <c r="P600" s="187">
        <f t="shared" si="152"/>
        <v>-0.12189999999999999</v>
      </c>
      <c r="Q600" s="187">
        <f t="shared" si="153"/>
        <v>-0.45130000000000003</v>
      </c>
      <c r="R600" s="187">
        <f t="shared" si="154"/>
        <v>1.9408000000000001</v>
      </c>
      <c r="S600" s="187">
        <f t="shared" si="155"/>
        <v>-0.32500000000000001</v>
      </c>
      <c r="T600" s="187">
        <f t="shared" si="156"/>
        <v>0.39169999999999999</v>
      </c>
      <c r="U600" s="187">
        <f t="shared" si="157"/>
        <v>-0.1757</v>
      </c>
    </row>
    <row r="601" spans="1:21" x14ac:dyDescent="0.35">
      <c r="A601" s="193">
        <v>43685</v>
      </c>
      <c r="B601">
        <v>-6.1606000000000001E-2</v>
      </c>
      <c r="C601">
        <v>-16.93</v>
      </c>
      <c r="D601">
        <v>-8.82</v>
      </c>
      <c r="E601">
        <v>-14.56</v>
      </c>
      <c r="F601">
        <v>-44.41</v>
      </c>
      <c r="G601">
        <v>166.19</v>
      </c>
      <c r="H601">
        <v>-31.55</v>
      </c>
      <c r="I601">
        <v>36.46</v>
      </c>
      <c r="J601">
        <v>-16.809999999999999</v>
      </c>
      <c r="K601" s="108">
        <f>INDEX(Bonds!$A$1:$I$1387,MATCH(Sov!A601,Bonds!$A$1:$A$1387,0),4)</f>
        <v>-0.14299999999999999</v>
      </c>
      <c r="L601" s="110">
        <f t="shared" si="148"/>
        <v>43685</v>
      </c>
      <c r="M601" s="187">
        <f t="shared" si="149"/>
        <v>8.1393999999999994E-2</v>
      </c>
      <c r="N601" s="187">
        <f t="shared" si="150"/>
        <v>-0.16930000000000001</v>
      </c>
      <c r="O601" s="187">
        <f t="shared" si="151"/>
        <v>-8.8200000000000001E-2</v>
      </c>
      <c r="P601" s="187">
        <f t="shared" si="152"/>
        <v>-0.14560000000000001</v>
      </c>
      <c r="Q601" s="187">
        <f t="shared" si="153"/>
        <v>-0.44409999999999994</v>
      </c>
      <c r="R601" s="187">
        <f t="shared" si="154"/>
        <v>1.6618999999999999</v>
      </c>
      <c r="S601" s="187">
        <f t="shared" si="155"/>
        <v>-0.3155</v>
      </c>
      <c r="T601" s="187">
        <f t="shared" si="156"/>
        <v>0.36460000000000004</v>
      </c>
      <c r="U601" s="187">
        <f t="shared" si="157"/>
        <v>-0.1681</v>
      </c>
    </row>
    <row r="602" spans="1:21" x14ac:dyDescent="0.35">
      <c r="A602" s="193">
        <v>43684</v>
      </c>
      <c r="B602">
        <v>-5.1943000000000003E-2</v>
      </c>
      <c r="C602">
        <v>-16.940000000000001</v>
      </c>
      <c r="D602">
        <v>-9.7899999999999991</v>
      </c>
      <c r="E602">
        <v>-14.89</v>
      </c>
      <c r="F602">
        <v>-43.96</v>
      </c>
      <c r="G602">
        <v>155.09</v>
      </c>
      <c r="H602">
        <v>-32.020000000000003</v>
      </c>
      <c r="I602">
        <v>30.68</v>
      </c>
      <c r="J602">
        <v>-17.260000000000002</v>
      </c>
      <c r="K602" s="108">
        <f>INDEX(Bonds!$A$1:$I$1387,MATCH(Sov!A602,Bonds!$A$1:$A$1387,0),4)</f>
        <v>-0.13</v>
      </c>
      <c r="L602" s="110">
        <f t="shared" si="148"/>
        <v>43684</v>
      </c>
      <c r="M602" s="187">
        <f t="shared" si="149"/>
        <v>7.8057000000000001E-2</v>
      </c>
      <c r="N602" s="187">
        <f t="shared" si="150"/>
        <v>-0.16940000000000002</v>
      </c>
      <c r="O602" s="187">
        <f t="shared" si="151"/>
        <v>-9.7899999999999987E-2</v>
      </c>
      <c r="P602" s="187">
        <f t="shared" si="152"/>
        <v>-0.1489</v>
      </c>
      <c r="Q602" s="187">
        <f t="shared" si="153"/>
        <v>-0.43959999999999999</v>
      </c>
      <c r="R602" s="187">
        <f t="shared" si="154"/>
        <v>1.5508999999999999</v>
      </c>
      <c r="S602" s="187">
        <f t="shared" si="155"/>
        <v>-0.32020000000000004</v>
      </c>
      <c r="T602" s="187">
        <f t="shared" si="156"/>
        <v>0.30680000000000002</v>
      </c>
      <c r="U602" s="187">
        <f t="shared" si="157"/>
        <v>-0.1726</v>
      </c>
    </row>
    <row r="603" spans="1:21" x14ac:dyDescent="0.35">
      <c r="A603" s="193">
        <v>43683</v>
      </c>
      <c r="B603">
        <v>-5.7863999999999999E-2</v>
      </c>
      <c r="C603">
        <v>-17.47</v>
      </c>
      <c r="D603">
        <v>-8.5</v>
      </c>
      <c r="E603">
        <v>-14.81</v>
      </c>
      <c r="F603">
        <v>-43.55</v>
      </c>
      <c r="G603">
        <v>161.69999999999999</v>
      </c>
      <c r="H603">
        <v>-31.28</v>
      </c>
      <c r="I603">
        <v>33.49</v>
      </c>
      <c r="J603">
        <v>-16.61</v>
      </c>
      <c r="K603" s="108">
        <f>INDEX(Bonds!$A$1:$I$1387,MATCH(Sov!A603,Bonds!$A$1:$A$1387,0),4)</f>
        <v>-0.09</v>
      </c>
      <c r="L603" s="110">
        <f t="shared" si="148"/>
        <v>43683</v>
      </c>
      <c r="M603" s="187">
        <f t="shared" si="149"/>
        <v>3.2135999999999998E-2</v>
      </c>
      <c r="N603" s="187">
        <f t="shared" si="150"/>
        <v>-0.17469999999999999</v>
      </c>
      <c r="O603" s="187">
        <f t="shared" si="151"/>
        <v>-8.5000000000000006E-2</v>
      </c>
      <c r="P603" s="187">
        <f t="shared" si="152"/>
        <v>-0.14810000000000001</v>
      </c>
      <c r="Q603" s="187">
        <f t="shared" si="153"/>
        <v>-0.4355</v>
      </c>
      <c r="R603" s="187">
        <f t="shared" si="154"/>
        <v>1.617</v>
      </c>
      <c r="S603" s="187">
        <f t="shared" si="155"/>
        <v>-0.31280000000000002</v>
      </c>
      <c r="T603" s="187">
        <f t="shared" si="156"/>
        <v>0.33490000000000003</v>
      </c>
      <c r="U603" s="187">
        <f t="shared" si="157"/>
        <v>-0.1661</v>
      </c>
    </row>
    <row r="604" spans="1:21" x14ac:dyDescent="0.35">
      <c r="A604" s="193">
        <v>43682</v>
      </c>
      <c r="B604">
        <v>-0.12578300000000001</v>
      </c>
      <c r="C604">
        <v>-17.510000000000002</v>
      </c>
      <c r="D604">
        <v>-7.75</v>
      </c>
      <c r="E604">
        <v>-14.13</v>
      </c>
      <c r="F604">
        <v>-42.97</v>
      </c>
      <c r="G604">
        <v>166.9</v>
      </c>
      <c r="H604">
        <v>-30.96</v>
      </c>
      <c r="I604">
        <v>32.51</v>
      </c>
      <c r="J604">
        <v>-15.81</v>
      </c>
      <c r="K604" s="108">
        <f>INDEX(Bonds!$A$1:$I$1387,MATCH(Sov!A604,Bonds!$A$1:$A$1387,0),4)</f>
        <v>-9.8299999999999998E-2</v>
      </c>
      <c r="L604" s="110">
        <f t="shared" si="148"/>
        <v>43682</v>
      </c>
      <c r="M604" s="187">
        <f t="shared" si="149"/>
        <v>-2.7483000000000007E-2</v>
      </c>
      <c r="N604" s="187">
        <f t="shared" si="150"/>
        <v>-0.17510000000000001</v>
      </c>
      <c r="O604" s="187">
        <f t="shared" si="151"/>
        <v>-7.7499999999999999E-2</v>
      </c>
      <c r="P604" s="187">
        <f t="shared" si="152"/>
        <v>-0.14130000000000001</v>
      </c>
      <c r="Q604" s="187">
        <f t="shared" si="153"/>
        <v>-0.42969999999999997</v>
      </c>
      <c r="R604" s="187">
        <f t="shared" si="154"/>
        <v>1.669</v>
      </c>
      <c r="S604" s="187">
        <f t="shared" si="155"/>
        <v>-0.30959999999999999</v>
      </c>
      <c r="T604" s="187">
        <f t="shared" si="156"/>
        <v>0.3251</v>
      </c>
      <c r="U604" s="187">
        <f t="shared" si="157"/>
        <v>-0.15810000000000002</v>
      </c>
    </row>
    <row r="605" spans="1:21" x14ac:dyDescent="0.35">
      <c r="A605" s="193">
        <v>43679</v>
      </c>
      <c r="B605">
        <v>-7.2875999999999996E-2</v>
      </c>
      <c r="C605">
        <v>-16.25</v>
      </c>
      <c r="D605">
        <v>-8.39</v>
      </c>
      <c r="E605">
        <v>-14.7</v>
      </c>
      <c r="F605">
        <v>-42.34</v>
      </c>
      <c r="G605">
        <v>161.80000000000001</v>
      </c>
      <c r="H605">
        <v>-30.23</v>
      </c>
      <c r="I605">
        <v>32.54</v>
      </c>
      <c r="J605">
        <v>-17.82</v>
      </c>
      <c r="K605" s="108">
        <f>INDEX(Bonds!$A$1:$I$1387,MATCH(Sov!A605,Bonds!$A$1:$A$1387,0),4)</f>
        <v>-7.0000000000000007E-2</v>
      </c>
      <c r="L605" s="110">
        <f t="shared" si="148"/>
        <v>43679</v>
      </c>
      <c r="M605" s="187">
        <f t="shared" si="149"/>
        <v>-2.8759999999999897E-3</v>
      </c>
      <c r="N605" s="187">
        <f t="shared" si="150"/>
        <v>-0.16250000000000001</v>
      </c>
      <c r="O605" s="187">
        <f t="shared" si="151"/>
        <v>-8.3900000000000002E-2</v>
      </c>
      <c r="P605" s="187">
        <f t="shared" si="152"/>
        <v>-0.14699999999999999</v>
      </c>
      <c r="Q605" s="187">
        <f t="shared" si="153"/>
        <v>-0.42340000000000005</v>
      </c>
      <c r="R605" s="187">
        <f t="shared" si="154"/>
        <v>1.6180000000000001</v>
      </c>
      <c r="S605" s="187">
        <f t="shared" si="155"/>
        <v>-0.30230000000000001</v>
      </c>
      <c r="T605" s="187">
        <f t="shared" si="156"/>
        <v>0.32539999999999997</v>
      </c>
      <c r="U605" s="187">
        <f t="shared" si="157"/>
        <v>-0.1782</v>
      </c>
    </row>
    <row r="606" spans="1:21" x14ac:dyDescent="0.35">
      <c r="A606" s="193">
        <v>43678</v>
      </c>
      <c r="B606">
        <v>-1.0992E-2</v>
      </c>
      <c r="C606">
        <v>-17.670000000000002</v>
      </c>
      <c r="D606">
        <v>-9.26</v>
      </c>
      <c r="E606">
        <v>-15.53</v>
      </c>
      <c r="F606">
        <v>-43.68</v>
      </c>
      <c r="G606">
        <v>160.85</v>
      </c>
      <c r="H606">
        <v>-31.07</v>
      </c>
      <c r="I606">
        <v>29.83</v>
      </c>
      <c r="J606">
        <v>-18.690000000000001</v>
      </c>
      <c r="K606" s="108">
        <f>INDEX(Bonds!$A$1:$I$1387,MATCH(Sov!A606,Bonds!$A$1:$A$1387,0),4)</f>
        <v>-2.4E-2</v>
      </c>
      <c r="L606" s="110">
        <f t="shared" si="148"/>
        <v>43678</v>
      </c>
      <c r="M606" s="187">
        <f t="shared" si="149"/>
        <v>1.3008E-2</v>
      </c>
      <c r="N606" s="187">
        <f t="shared" si="150"/>
        <v>-0.17670000000000002</v>
      </c>
      <c r="O606" s="187">
        <f t="shared" si="151"/>
        <v>-9.2600000000000002E-2</v>
      </c>
      <c r="P606" s="187">
        <f t="shared" si="152"/>
        <v>-0.15529999999999999</v>
      </c>
      <c r="Q606" s="187">
        <f t="shared" si="153"/>
        <v>-0.43680000000000002</v>
      </c>
      <c r="R606" s="187">
        <f t="shared" si="154"/>
        <v>1.6085</v>
      </c>
      <c r="S606" s="187">
        <f t="shared" si="155"/>
        <v>-0.31069999999999998</v>
      </c>
      <c r="T606" s="187">
        <f t="shared" si="156"/>
        <v>0.29830000000000001</v>
      </c>
      <c r="U606" s="187">
        <f t="shared" si="157"/>
        <v>-0.18690000000000001</v>
      </c>
    </row>
    <row r="607" spans="1:21" x14ac:dyDescent="0.35">
      <c r="A607" s="193">
        <v>43677</v>
      </c>
      <c r="B607">
        <v>-1.2699999999999999E-2</v>
      </c>
      <c r="C607">
        <v>-19.16</v>
      </c>
      <c r="D607">
        <v>-10.42</v>
      </c>
      <c r="E607">
        <v>-16.11</v>
      </c>
      <c r="F607">
        <v>-44.95</v>
      </c>
      <c r="G607">
        <v>153.54</v>
      </c>
      <c r="H607">
        <v>-32.46</v>
      </c>
      <c r="I607">
        <v>27</v>
      </c>
      <c r="J607">
        <v>-19.54</v>
      </c>
      <c r="K607" s="108">
        <f>INDEX(Bonds!$A$1:$I$1387,MATCH(Sov!A607,Bonds!$A$1:$A$1387,0),4)</f>
        <v>3.0000000000000001E-3</v>
      </c>
      <c r="L607" s="110">
        <f t="shared" si="148"/>
        <v>43677</v>
      </c>
      <c r="M607" s="187">
        <f t="shared" si="149"/>
        <v>-1.5699999999999999E-2</v>
      </c>
      <c r="N607" s="187">
        <f t="shared" si="150"/>
        <v>-0.19159999999999999</v>
      </c>
      <c r="O607" s="187">
        <f t="shared" si="151"/>
        <v>-0.1042</v>
      </c>
      <c r="P607" s="187">
        <f t="shared" si="152"/>
        <v>-0.16109999999999999</v>
      </c>
      <c r="Q607" s="187">
        <f t="shared" si="153"/>
        <v>-0.44950000000000001</v>
      </c>
      <c r="R607" s="187">
        <f t="shared" si="154"/>
        <v>1.5353999999999999</v>
      </c>
      <c r="S607" s="187">
        <f t="shared" si="155"/>
        <v>-0.3246</v>
      </c>
      <c r="T607" s="187">
        <f t="shared" si="156"/>
        <v>0.27</v>
      </c>
      <c r="U607" s="187">
        <f t="shared" si="157"/>
        <v>-0.19539999999999999</v>
      </c>
    </row>
    <row r="608" spans="1:21" x14ac:dyDescent="0.35">
      <c r="A608" s="193">
        <v>43676</v>
      </c>
      <c r="B608">
        <v>1.4562E-2</v>
      </c>
      <c r="C608">
        <v>-19.170000000000002</v>
      </c>
      <c r="D608">
        <v>-11.26</v>
      </c>
      <c r="E608">
        <v>-16.940000000000001</v>
      </c>
      <c r="F608">
        <v>-44.46</v>
      </c>
      <c r="G608">
        <v>153.81</v>
      </c>
      <c r="H608">
        <v>-32.57</v>
      </c>
      <c r="I608">
        <v>30.17</v>
      </c>
      <c r="J608">
        <v>-20.64</v>
      </c>
      <c r="K608" s="108">
        <f>INDEX(Bonds!$A$1:$I$1387,MATCH(Sov!A608,Bonds!$A$1:$A$1387,0),4)</f>
        <v>3.7999999999999999E-2</v>
      </c>
      <c r="L608" s="110">
        <f t="shared" si="148"/>
        <v>43676</v>
      </c>
      <c r="M608" s="187">
        <f t="shared" si="149"/>
        <v>-2.3438000000000001E-2</v>
      </c>
      <c r="N608" s="187">
        <f t="shared" si="150"/>
        <v>-0.19170000000000001</v>
      </c>
      <c r="O608" s="187">
        <f t="shared" si="151"/>
        <v>-0.11259999999999999</v>
      </c>
      <c r="P608" s="187">
        <f t="shared" si="152"/>
        <v>-0.16940000000000002</v>
      </c>
      <c r="Q608" s="187">
        <f t="shared" si="153"/>
        <v>-0.4446</v>
      </c>
      <c r="R608" s="187">
        <f t="shared" si="154"/>
        <v>1.5381</v>
      </c>
      <c r="S608" s="187">
        <f t="shared" si="155"/>
        <v>-0.32569999999999999</v>
      </c>
      <c r="T608" s="187">
        <f t="shared" si="156"/>
        <v>0.30170000000000002</v>
      </c>
      <c r="U608" s="187">
        <f t="shared" si="157"/>
        <v>-0.2064</v>
      </c>
    </row>
    <row r="609" spans="1:21" x14ac:dyDescent="0.35">
      <c r="A609" s="193">
        <v>43675</v>
      </c>
      <c r="B609">
        <v>4.7911000000000002E-2</v>
      </c>
      <c r="C609">
        <v>-19.059999999999999</v>
      </c>
      <c r="D609">
        <v>-11.75</v>
      </c>
      <c r="E609">
        <v>-17.38</v>
      </c>
      <c r="F609">
        <v>-43.92</v>
      </c>
      <c r="G609">
        <v>152.47999999999999</v>
      </c>
      <c r="H609">
        <v>-32.6</v>
      </c>
      <c r="I609">
        <v>29.64</v>
      </c>
      <c r="J609">
        <v>-21.01</v>
      </c>
      <c r="K609" s="108">
        <f>INDEX(Bonds!$A$1:$I$1387,MATCH(Sov!A609,Bonds!$A$1:$A$1387,0),4)</f>
        <v>4.4999999999999998E-2</v>
      </c>
      <c r="L609" s="110">
        <f t="shared" si="148"/>
        <v>43675</v>
      </c>
      <c r="M609" s="187">
        <f t="shared" si="149"/>
        <v>2.9110000000000039E-3</v>
      </c>
      <c r="N609" s="187">
        <f t="shared" si="150"/>
        <v>-0.19059999999999999</v>
      </c>
      <c r="O609" s="187">
        <f t="shared" si="151"/>
        <v>-0.11749999999999999</v>
      </c>
      <c r="P609" s="187">
        <f t="shared" si="152"/>
        <v>-0.17379999999999998</v>
      </c>
      <c r="Q609" s="187">
        <f t="shared" si="153"/>
        <v>-0.43920000000000003</v>
      </c>
      <c r="R609" s="187">
        <f t="shared" si="154"/>
        <v>1.5247999999999999</v>
      </c>
      <c r="S609" s="187">
        <f t="shared" si="155"/>
        <v>-0.32600000000000001</v>
      </c>
      <c r="T609" s="187">
        <f t="shared" si="156"/>
        <v>0.2964</v>
      </c>
      <c r="U609" s="187">
        <f t="shared" si="157"/>
        <v>-0.21010000000000001</v>
      </c>
    </row>
    <row r="610" spans="1:21" x14ac:dyDescent="0.35">
      <c r="A610" s="193">
        <v>43672</v>
      </c>
      <c r="B610">
        <v>9.7517999999999994E-2</v>
      </c>
      <c r="C610">
        <v>-18.36</v>
      </c>
      <c r="D610">
        <v>-10.36</v>
      </c>
      <c r="E610">
        <v>-16.010000000000002</v>
      </c>
      <c r="F610">
        <v>-43.62</v>
      </c>
      <c r="G610">
        <v>151.47999999999999</v>
      </c>
      <c r="H610">
        <v>-31.51</v>
      </c>
      <c r="I610">
        <v>31.17</v>
      </c>
      <c r="J610">
        <v>-20.25</v>
      </c>
      <c r="K610" s="108">
        <f>INDEX(Bonds!$A$1:$I$1387,MATCH(Sov!A610,Bonds!$A$1:$A$1387,0),4)</f>
        <v>5.7299999999999997E-2</v>
      </c>
      <c r="L610" s="110">
        <f t="shared" si="148"/>
        <v>43672</v>
      </c>
      <c r="M610" s="187">
        <f t="shared" si="149"/>
        <v>4.0217999999999997E-2</v>
      </c>
      <c r="N610" s="187">
        <f t="shared" si="150"/>
        <v>-0.18359999999999999</v>
      </c>
      <c r="O610" s="187">
        <f t="shared" si="151"/>
        <v>-0.1036</v>
      </c>
      <c r="P610" s="187">
        <f t="shared" si="152"/>
        <v>-0.16010000000000002</v>
      </c>
      <c r="Q610" s="187">
        <f t="shared" si="153"/>
        <v>-0.43619999999999998</v>
      </c>
      <c r="R610" s="187">
        <f t="shared" si="154"/>
        <v>1.5147999999999999</v>
      </c>
      <c r="S610" s="187">
        <f t="shared" si="155"/>
        <v>-0.31509999999999999</v>
      </c>
      <c r="T610" s="187">
        <f t="shared" si="156"/>
        <v>0.31170000000000003</v>
      </c>
      <c r="U610" s="187">
        <f t="shared" si="157"/>
        <v>-0.20250000000000001</v>
      </c>
    </row>
    <row r="611" spans="1:21" x14ac:dyDescent="0.35">
      <c r="A611" s="193">
        <v>43671</v>
      </c>
      <c r="B611">
        <v>7.8232999999999997E-2</v>
      </c>
      <c r="C611">
        <v>-17.7</v>
      </c>
      <c r="D611">
        <v>-9.7899999999999991</v>
      </c>
      <c r="E611">
        <v>-14.68</v>
      </c>
      <c r="F611">
        <v>-42.87</v>
      </c>
      <c r="G611">
        <v>145.76</v>
      </c>
      <c r="H611">
        <v>-30.53</v>
      </c>
      <c r="I611">
        <v>30.55</v>
      </c>
      <c r="J611">
        <v>-20.239999999999998</v>
      </c>
      <c r="K611" s="108">
        <f>INDEX(Bonds!$A$1:$I$1387,MATCH(Sov!A611,Bonds!$A$1:$A$1387,0),4)</f>
        <v>4.7E-2</v>
      </c>
      <c r="L611" s="110">
        <f t="shared" si="148"/>
        <v>43671</v>
      </c>
      <c r="M611" s="187">
        <f t="shared" si="149"/>
        <v>3.1232999999999997E-2</v>
      </c>
      <c r="N611" s="187">
        <f t="shared" si="150"/>
        <v>-0.17699999999999999</v>
      </c>
      <c r="O611" s="187">
        <f t="shared" si="151"/>
        <v>-9.7899999999999987E-2</v>
      </c>
      <c r="P611" s="187">
        <f t="shared" si="152"/>
        <v>-0.14679999999999999</v>
      </c>
      <c r="Q611" s="187">
        <f t="shared" si="153"/>
        <v>-0.42869999999999997</v>
      </c>
      <c r="R611" s="187">
        <f t="shared" si="154"/>
        <v>1.4576</v>
      </c>
      <c r="S611" s="187">
        <f t="shared" si="155"/>
        <v>-0.30530000000000002</v>
      </c>
      <c r="T611" s="187">
        <f t="shared" si="156"/>
        <v>0.30549999999999999</v>
      </c>
      <c r="U611" s="187">
        <f t="shared" si="157"/>
        <v>-0.2024</v>
      </c>
    </row>
    <row r="612" spans="1:21" x14ac:dyDescent="0.35">
      <c r="A612" s="193">
        <v>43670</v>
      </c>
      <c r="B612">
        <v>0.11182599999999999</v>
      </c>
      <c r="C612">
        <v>-17.600000000000001</v>
      </c>
      <c r="D612">
        <v>-9.91</v>
      </c>
      <c r="E612">
        <v>-15.74</v>
      </c>
      <c r="F612">
        <v>-43.63</v>
      </c>
      <c r="G612">
        <v>143.75</v>
      </c>
      <c r="H612">
        <v>-31.28</v>
      </c>
      <c r="I612">
        <v>27.71</v>
      </c>
      <c r="J612">
        <v>-19.66</v>
      </c>
      <c r="K612" s="108">
        <f>INDEX(Bonds!$A$1:$I$1387,MATCH(Sov!A612,Bonds!$A$1:$A$1387,0),4)</f>
        <v>0.06</v>
      </c>
      <c r="L612" s="110">
        <f t="shared" ref="L612:L675" si="158">A612</f>
        <v>43670</v>
      </c>
      <c r="M612" s="187">
        <f t="shared" ref="M612:M675" si="159">B612-$K612</f>
        <v>5.1825999999999997E-2</v>
      </c>
      <c r="N612" s="187">
        <f t="shared" si="150"/>
        <v>-0.17600000000000002</v>
      </c>
      <c r="O612" s="187">
        <f t="shared" si="151"/>
        <v>-9.9100000000000008E-2</v>
      </c>
      <c r="P612" s="187">
        <f t="shared" si="152"/>
        <v>-0.15740000000000001</v>
      </c>
      <c r="Q612" s="187">
        <f t="shared" si="153"/>
        <v>-0.43630000000000002</v>
      </c>
      <c r="R612" s="187">
        <f t="shared" si="154"/>
        <v>1.4375</v>
      </c>
      <c r="S612" s="187">
        <f t="shared" si="155"/>
        <v>-0.31280000000000002</v>
      </c>
      <c r="T612" s="187">
        <f t="shared" si="156"/>
        <v>0.27710000000000001</v>
      </c>
      <c r="U612" s="187">
        <f t="shared" si="157"/>
        <v>-0.1966</v>
      </c>
    </row>
    <row r="613" spans="1:21" x14ac:dyDescent="0.35">
      <c r="A613" s="193">
        <v>43669</v>
      </c>
      <c r="B613">
        <v>0.166327</v>
      </c>
      <c r="C613">
        <v>-19.98</v>
      </c>
      <c r="D613">
        <v>-10.58</v>
      </c>
      <c r="E613">
        <v>-16.7</v>
      </c>
      <c r="F613">
        <v>-44.62</v>
      </c>
      <c r="G613">
        <v>151.46</v>
      </c>
      <c r="H613">
        <v>-32.520000000000003</v>
      </c>
      <c r="I613">
        <v>29.55</v>
      </c>
      <c r="J613">
        <v>-18.940000000000001</v>
      </c>
      <c r="K613" s="108">
        <f>INDEX(Bonds!$A$1:$I$1387,MATCH(Sov!A613,Bonds!$A$1:$A$1387,0),4)</f>
        <v>8.7999999999999995E-2</v>
      </c>
      <c r="L613" s="110">
        <f t="shared" si="158"/>
        <v>43669</v>
      </c>
      <c r="M613" s="187">
        <f t="shared" si="159"/>
        <v>7.8327000000000008E-2</v>
      </c>
      <c r="N613" s="187">
        <f t="shared" si="150"/>
        <v>-0.19980000000000001</v>
      </c>
      <c r="O613" s="187">
        <f t="shared" si="151"/>
        <v>-0.10580000000000001</v>
      </c>
      <c r="P613" s="187">
        <f t="shared" si="152"/>
        <v>-0.16699999999999998</v>
      </c>
      <c r="Q613" s="187">
        <f t="shared" si="153"/>
        <v>-0.44619999999999999</v>
      </c>
      <c r="R613" s="187">
        <f t="shared" si="154"/>
        <v>1.5146000000000002</v>
      </c>
      <c r="S613" s="187">
        <f t="shared" si="155"/>
        <v>-0.32520000000000004</v>
      </c>
      <c r="T613" s="187">
        <f t="shared" si="156"/>
        <v>0.29549999999999998</v>
      </c>
      <c r="U613" s="187">
        <f t="shared" si="157"/>
        <v>-0.18940000000000001</v>
      </c>
    </row>
    <row r="614" spans="1:21" x14ac:dyDescent="0.35">
      <c r="A614" s="193">
        <v>43668</v>
      </c>
      <c r="B614">
        <v>9.7001000000000004E-2</v>
      </c>
      <c r="C614">
        <v>-18.62</v>
      </c>
      <c r="D614">
        <v>-10.82</v>
      </c>
      <c r="E614">
        <v>-16.3</v>
      </c>
      <c r="F614">
        <v>-44.39</v>
      </c>
      <c r="G614">
        <v>156.62</v>
      </c>
      <c r="H614">
        <v>-31.97</v>
      </c>
      <c r="I614">
        <v>29.54</v>
      </c>
      <c r="J614">
        <v>-18.78</v>
      </c>
      <c r="K614" s="108">
        <f>INDEX(Bonds!$A$1:$I$1387,MATCH(Sov!A614,Bonds!$A$1:$A$1387,0),4)</f>
        <v>9.6699999999999994E-2</v>
      </c>
      <c r="L614" s="110">
        <f t="shared" si="158"/>
        <v>43668</v>
      </c>
      <c r="M614" s="187">
        <f t="shared" si="159"/>
        <v>3.0100000000000959E-4</v>
      </c>
      <c r="N614" s="187">
        <f t="shared" si="150"/>
        <v>-0.1862</v>
      </c>
      <c r="O614" s="187">
        <f t="shared" si="151"/>
        <v>-0.1082</v>
      </c>
      <c r="P614" s="187">
        <f t="shared" si="152"/>
        <v>-0.16300000000000001</v>
      </c>
      <c r="Q614" s="187">
        <f t="shared" si="153"/>
        <v>-0.44390000000000002</v>
      </c>
      <c r="R614" s="187">
        <f t="shared" si="154"/>
        <v>1.5662</v>
      </c>
      <c r="S614" s="187">
        <f t="shared" si="155"/>
        <v>-0.31969999999999998</v>
      </c>
      <c r="T614" s="187">
        <f t="shared" si="156"/>
        <v>0.2954</v>
      </c>
      <c r="U614" s="187">
        <f t="shared" si="157"/>
        <v>-0.18780000000000002</v>
      </c>
    </row>
    <row r="615" spans="1:21" x14ac:dyDescent="0.35">
      <c r="A615" s="193">
        <v>43665</v>
      </c>
      <c r="B615">
        <v>0.130052</v>
      </c>
      <c r="C615">
        <v>-18.899999999999999</v>
      </c>
      <c r="D615">
        <v>-11.15</v>
      </c>
      <c r="E615">
        <v>-16.72</v>
      </c>
      <c r="F615">
        <v>-43.95</v>
      </c>
      <c r="G615">
        <v>149.65</v>
      </c>
      <c r="H615">
        <v>-31.4</v>
      </c>
      <c r="I615">
        <v>27.34</v>
      </c>
      <c r="J615">
        <v>-18.93</v>
      </c>
      <c r="K615" s="108">
        <f>INDEX(Bonds!$A$1:$I$1387,MATCH(Sov!A615,Bonds!$A$1:$A$1387,0),4)</f>
        <v>0.11269999999999999</v>
      </c>
      <c r="L615" s="110">
        <f t="shared" si="158"/>
        <v>43665</v>
      </c>
      <c r="M615" s="187">
        <f t="shared" si="159"/>
        <v>1.7352000000000006E-2</v>
      </c>
      <c r="N615" s="187">
        <f t="shared" si="150"/>
        <v>-0.18899999999999997</v>
      </c>
      <c r="O615" s="187">
        <f t="shared" si="151"/>
        <v>-0.1115</v>
      </c>
      <c r="P615" s="187">
        <f t="shared" si="152"/>
        <v>-0.16719999999999999</v>
      </c>
      <c r="Q615" s="187">
        <f t="shared" si="153"/>
        <v>-0.4395</v>
      </c>
      <c r="R615" s="187">
        <f t="shared" si="154"/>
        <v>1.4965000000000002</v>
      </c>
      <c r="S615" s="187">
        <f t="shared" si="155"/>
        <v>-0.314</v>
      </c>
      <c r="T615" s="187">
        <f t="shared" si="156"/>
        <v>0.27339999999999998</v>
      </c>
      <c r="U615" s="187">
        <f t="shared" si="157"/>
        <v>-0.1893</v>
      </c>
    </row>
    <row r="616" spans="1:21" x14ac:dyDescent="0.35">
      <c r="A616" s="193">
        <v>43664</v>
      </c>
      <c r="B616">
        <v>0.12645600000000001</v>
      </c>
      <c r="C616">
        <v>-18.22</v>
      </c>
      <c r="D616">
        <v>-9.74</v>
      </c>
      <c r="E616">
        <v>-17.489999999999998</v>
      </c>
      <c r="F616">
        <v>-42.32</v>
      </c>
      <c r="G616">
        <v>143.19999999999999</v>
      </c>
      <c r="H616">
        <v>-31.57</v>
      </c>
      <c r="I616">
        <v>27.01</v>
      </c>
      <c r="J616">
        <v>-18.2</v>
      </c>
      <c r="K616" s="108">
        <f>INDEX(Bonds!$A$1:$I$1387,MATCH(Sov!A616,Bonds!$A$1:$A$1387,0),4)</f>
        <v>0.121</v>
      </c>
      <c r="L616" s="110">
        <f t="shared" si="158"/>
        <v>43664</v>
      </c>
      <c r="M616" s="187">
        <f t="shared" si="159"/>
        <v>5.4560000000000164E-3</v>
      </c>
      <c r="N616" s="187">
        <f t="shared" si="150"/>
        <v>-0.1822</v>
      </c>
      <c r="O616" s="187">
        <f t="shared" si="151"/>
        <v>-9.74E-2</v>
      </c>
      <c r="P616" s="187">
        <f t="shared" si="152"/>
        <v>-0.17489999999999997</v>
      </c>
      <c r="Q616" s="187">
        <f t="shared" si="153"/>
        <v>-0.42320000000000002</v>
      </c>
      <c r="R616" s="187">
        <f t="shared" si="154"/>
        <v>1.4319999999999999</v>
      </c>
      <c r="S616" s="187">
        <f t="shared" si="155"/>
        <v>-0.31569999999999998</v>
      </c>
      <c r="T616" s="187">
        <f t="shared" si="156"/>
        <v>0.27010000000000001</v>
      </c>
      <c r="U616" s="187">
        <f t="shared" si="157"/>
        <v>-0.182</v>
      </c>
    </row>
    <row r="617" spans="1:21" x14ac:dyDescent="0.35">
      <c r="A617" s="193">
        <v>43663</v>
      </c>
      <c r="B617">
        <v>0.128136</v>
      </c>
      <c r="C617">
        <v>-18.399999999999999</v>
      </c>
      <c r="D617">
        <v>-10.19</v>
      </c>
      <c r="E617">
        <v>-15.02</v>
      </c>
      <c r="F617">
        <v>-43.15</v>
      </c>
      <c r="G617">
        <v>145.54</v>
      </c>
      <c r="H617">
        <v>-29.1</v>
      </c>
      <c r="I617">
        <v>30.66</v>
      </c>
      <c r="J617">
        <v>-18.04</v>
      </c>
      <c r="K617" s="108">
        <f>INDEX(Bonds!$A$1:$I$1387,MATCH(Sov!A617,Bonds!$A$1:$A$1387,0),4)</f>
        <v>0.13300000000000001</v>
      </c>
      <c r="L617" s="110">
        <f t="shared" si="158"/>
        <v>43663</v>
      </c>
      <c r="M617" s="187">
        <f t="shared" si="159"/>
        <v>-4.8640000000000072E-3</v>
      </c>
      <c r="N617" s="187">
        <f t="shared" si="150"/>
        <v>-0.184</v>
      </c>
      <c r="O617" s="187">
        <f t="shared" si="151"/>
        <v>-0.10189999999999999</v>
      </c>
      <c r="P617" s="187">
        <f t="shared" si="152"/>
        <v>-0.1502</v>
      </c>
      <c r="Q617" s="187">
        <f t="shared" si="153"/>
        <v>-0.43149999999999999</v>
      </c>
      <c r="R617" s="187">
        <f t="shared" si="154"/>
        <v>1.4554</v>
      </c>
      <c r="S617" s="187">
        <f t="shared" si="155"/>
        <v>-0.29100000000000004</v>
      </c>
      <c r="T617" s="187">
        <f t="shared" si="156"/>
        <v>0.30659999999999998</v>
      </c>
      <c r="U617" s="187">
        <f t="shared" si="157"/>
        <v>-0.1804</v>
      </c>
    </row>
    <row r="618" spans="1:21" x14ac:dyDescent="0.35">
      <c r="A618" s="193">
        <v>43662</v>
      </c>
      <c r="B618">
        <v>0.188778</v>
      </c>
      <c r="C618">
        <v>-17.48</v>
      </c>
      <c r="D618">
        <v>-8.07</v>
      </c>
      <c r="E618">
        <v>-14.69</v>
      </c>
      <c r="F618">
        <v>-43.57</v>
      </c>
      <c r="G618">
        <v>144.22999999999999</v>
      </c>
      <c r="H618">
        <v>-30.59</v>
      </c>
      <c r="I618">
        <v>30.02</v>
      </c>
      <c r="J618">
        <v>-16.75</v>
      </c>
      <c r="K618" s="108">
        <f>INDEX(Bonds!$A$1:$I$1387,MATCH(Sov!A618,Bonds!$A$1:$A$1387,0),4)</f>
        <v>0.1734</v>
      </c>
      <c r="L618" s="110">
        <f t="shared" si="158"/>
        <v>43662</v>
      </c>
      <c r="M618" s="187">
        <f t="shared" si="159"/>
        <v>1.5378000000000003E-2</v>
      </c>
      <c r="N618" s="187">
        <f t="shared" si="150"/>
        <v>-0.17480000000000001</v>
      </c>
      <c r="O618" s="187">
        <f t="shared" si="151"/>
        <v>-8.0700000000000008E-2</v>
      </c>
      <c r="P618" s="187">
        <f t="shared" si="152"/>
        <v>-0.1469</v>
      </c>
      <c r="Q618" s="187">
        <f t="shared" si="153"/>
        <v>-0.43569999999999998</v>
      </c>
      <c r="R618" s="187">
        <f t="shared" si="154"/>
        <v>1.4422999999999999</v>
      </c>
      <c r="S618" s="187">
        <f t="shared" si="155"/>
        <v>-0.30590000000000001</v>
      </c>
      <c r="T618" s="187">
        <f t="shared" si="156"/>
        <v>0.30020000000000002</v>
      </c>
      <c r="U618" s="187">
        <f t="shared" si="157"/>
        <v>-0.16750000000000001</v>
      </c>
    </row>
    <row r="619" spans="1:21" x14ac:dyDescent="0.35">
      <c r="A619" s="193">
        <v>43661</v>
      </c>
      <c r="B619">
        <v>0.19347700000000001</v>
      </c>
      <c r="C619">
        <v>-19</v>
      </c>
      <c r="D619">
        <v>-10.039999999999999</v>
      </c>
      <c r="E619">
        <v>-15.45</v>
      </c>
      <c r="F619">
        <v>-45.12</v>
      </c>
      <c r="G619">
        <v>144.93</v>
      </c>
      <c r="H619">
        <v>-31.95</v>
      </c>
      <c r="I619">
        <v>30.2</v>
      </c>
      <c r="J619">
        <v>-17.38</v>
      </c>
      <c r="K619" s="108">
        <f>INDEX(Bonds!$A$1:$I$1387,MATCH(Sov!A619,Bonds!$A$1:$A$1387,0),4)</f>
        <v>0.19259999999999999</v>
      </c>
      <c r="L619" s="110">
        <f t="shared" si="158"/>
        <v>43661</v>
      </c>
      <c r="M619" s="187">
        <f t="shared" si="159"/>
        <v>8.7700000000001666E-4</v>
      </c>
      <c r="N619" s="187">
        <f t="shared" si="150"/>
        <v>-0.19</v>
      </c>
      <c r="O619" s="187">
        <f t="shared" si="151"/>
        <v>-0.10039999999999999</v>
      </c>
      <c r="P619" s="187">
        <f t="shared" si="152"/>
        <v>-0.1545</v>
      </c>
      <c r="Q619" s="187">
        <f t="shared" si="153"/>
        <v>-0.45119999999999999</v>
      </c>
      <c r="R619" s="187">
        <f t="shared" si="154"/>
        <v>1.4493</v>
      </c>
      <c r="S619" s="187">
        <f t="shared" si="155"/>
        <v>-0.31950000000000001</v>
      </c>
      <c r="T619" s="187">
        <f t="shared" si="156"/>
        <v>0.30199999999999999</v>
      </c>
      <c r="U619" s="187">
        <f t="shared" si="157"/>
        <v>-0.17379999999999998</v>
      </c>
    </row>
    <row r="620" spans="1:21" x14ac:dyDescent="0.35">
      <c r="A620" s="193">
        <v>43658</v>
      </c>
      <c r="B620">
        <v>0.23277900000000001</v>
      </c>
      <c r="C620">
        <v>-19.47</v>
      </c>
      <c r="D620">
        <v>-8.73</v>
      </c>
      <c r="E620">
        <v>-16.21</v>
      </c>
      <c r="F620">
        <v>-45.21</v>
      </c>
      <c r="G620">
        <v>149.18</v>
      </c>
      <c r="H620">
        <v>-32.01</v>
      </c>
      <c r="I620">
        <v>31.99</v>
      </c>
      <c r="J620">
        <v>-17.72</v>
      </c>
      <c r="K620" s="108">
        <f>INDEX(Bonds!$A$1:$I$1387,MATCH(Sov!A620,Bonds!$A$1:$A$1387,0),4)</f>
        <v>0.2339</v>
      </c>
      <c r="L620" s="110">
        <f t="shared" si="158"/>
        <v>43658</v>
      </c>
      <c r="M620" s="187">
        <f t="shared" si="159"/>
        <v>-1.1209999999999831E-3</v>
      </c>
      <c r="N620" s="187">
        <f t="shared" si="150"/>
        <v>-0.19469999999999998</v>
      </c>
      <c r="O620" s="187">
        <f t="shared" si="151"/>
        <v>-8.7300000000000003E-2</v>
      </c>
      <c r="P620" s="187">
        <f t="shared" si="152"/>
        <v>-0.16210000000000002</v>
      </c>
      <c r="Q620" s="187">
        <f t="shared" si="153"/>
        <v>-0.4521</v>
      </c>
      <c r="R620" s="187">
        <f t="shared" si="154"/>
        <v>1.4918</v>
      </c>
      <c r="S620" s="187">
        <f t="shared" si="155"/>
        <v>-0.3201</v>
      </c>
      <c r="T620" s="187">
        <f t="shared" si="156"/>
        <v>0.31989999999999996</v>
      </c>
      <c r="U620" s="187">
        <f t="shared" si="157"/>
        <v>-0.1772</v>
      </c>
    </row>
    <row r="621" spans="1:21" x14ac:dyDescent="0.35">
      <c r="A621" s="193">
        <v>43657</v>
      </c>
      <c r="B621">
        <v>0.25625599999999998</v>
      </c>
      <c r="C621">
        <v>-19.14</v>
      </c>
      <c r="D621">
        <v>-11.72</v>
      </c>
      <c r="E621">
        <v>-18.71</v>
      </c>
      <c r="F621">
        <v>-44.81</v>
      </c>
      <c r="G621">
        <v>149.54</v>
      </c>
      <c r="H621">
        <v>-33.06</v>
      </c>
      <c r="I621">
        <v>25.51</v>
      </c>
      <c r="J621">
        <v>-17.57</v>
      </c>
      <c r="K621" s="108">
        <f>INDEX(Bonds!$A$1:$I$1387,MATCH(Sov!A621,Bonds!$A$1:$A$1387,0),4)</f>
        <v>0.22600000000000001</v>
      </c>
      <c r="L621" s="110">
        <f t="shared" si="158"/>
        <v>43657</v>
      </c>
      <c r="M621" s="187">
        <f t="shared" si="159"/>
        <v>3.0255999999999977E-2</v>
      </c>
      <c r="N621" s="187">
        <f t="shared" si="150"/>
        <v>-0.19140000000000001</v>
      </c>
      <c r="O621" s="187">
        <f t="shared" si="151"/>
        <v>-0.11720000000000001</v>
      </c>
      <c r="P621" s="187">
        <f t="shared" si="152"/>
        <v>-0.18710000000000002</v>
      </c>
      <c r="Q621" s="187">
        <f t="shared" si="153"/>
        <v>-0.4481</v>
      </c>
      <c r="R621" s="187">
        <f t="shared" si="154"/>
        <v>1.4953999999999998</v>
      </c>
      <c r="S621" s="187">
        <f t="shared" si="155"/>
        <v>-0.3306</v>
      </c>
      <c r="T621" s="187">
        <f t="shared" si="156"/>
        <v>0.25509999999999999</v>
      </c>
      <c r="U621" s="187">
        <f t="shared" si="157"/>
        <v>-0.1757</v>
      </c>
    </row>
    <row r="622" spans="1:21" x14ac:dyDescent="0.35">
      <c r="A622" s="193">
        <v>43656</v>
      </c>
      <c r="B622">
        <v>0.294792</v>
      </c>
      <c r="C622">
        <v>-19.010000000000002</v>
      </c>
      <c r="D622">
        <v>-10.9</v>
      </c>
      <c r="E622">
        <v>-16.41</v>
      </c>
      <c r="F622">
        <v>-44.72</v>
      </c>
      <c r="G622">
        <v>157.32</v>
      </c>
      <c r="H622">
        <v>-31.67</v>
      </c>
      <c r="I622">
        <v>25.3</v>
      </c>
      <c r="J622">
        <v>-19.559999999999999</v>
      </c>
      <c r="K622" s="108">
        <f>INDEX(Bonds!$A$1:$I$1387,MATCH(Sov!A622,Bonds!$A$1:$A$1387,0),4)</f>
        <v>0.16800000000000001</v>
      </c>
      <c r="L622" s="110">
        <f t="shared" si="158"/>
        <v>43656</v>
      </c>
      <c r="M622" s="187">
        <f t="shared" si="159"/>
        <v>0.12679199999999999</v>
      </c>
      <c r="N622" s="187">
        <f t="shared" si="150"/>
        <v>-0.19010000000000002</v>
      </c>
      <c r="O622" s="187">
        <f t="shared" si="151"/>
        <v>-0.109</v>
      </c>
      <c r="P622" s="187">
        <f t="shared" si="152"/>
        <v>-0.1641</v>
      </c>
      <c r="Q622" s="187">
        <f t="shared" si="153"/>
        <v>-0.44719999999999999</v>
      </c>
      <c r="R622" s="187">
        <f t="shared" si="154"/>
        <v>1.5731999999999999</v>
      </c>
      <c r="S622" s="187">
        <f t="shared" si="155"/>
        <v>-0.31670000000000004</v>
      </c>
      <c r="T622" s="187">
        <f t="shared" si="156"/>
        <v>0.253</v>
      </c>
      <c r="U622" s="187">
        <f t="shared" si="157"/>
        <v>-0.1956</v>
      </c>
    </row>
    <row r="623" spans="1:21" x14ac:dyDescent="0.35">
      <c r="A623" s="193">
        <v>43655</v>
      </c>
      <c r="B623">
        <v>0.23213800000000001</v>
      </c>
      <c r="C623">
        <v>-19.03</v>
      </c>
      <c r="D623">
        <v>-11.16</v>
      </c>
      <c r="E623">
        <v>-17.670000000000002</v>
      </c>
      <c r="F623">
        <v>-45.74</v>
      </c>
      <c r="G623">
        <v>159.6</v>
      </c>
      <c r="H623">
        <v>-32.92</v>
      </c>
      <c r="I623">
        <v>26.94</v>
      </c>
      <c r="J623">
        <v>-20.010000000000002</v>
      </c>
      <c r="K623" s="108">
        <f>INDEX(Bonds!$A$1:$I$1387,MATCH(Sov!A623,Bonds!$A$1:$A$1387,0),4)</f>
        <v>0.13300000000000001</v>
      </c>
      <c r="L623" s="110">
        <f t="shared" si="158"/>
        <v>43655</v>
      </c>
      <c r="M623" s="187">
        <f t="shared" si="159"/>
        <v>9.9138000000000004E-2</v>
      </c>
      <c r="N623" s="187">
        <f t="shared" si="150"/>
        <v>-0.19030000000000002</v>
      </c>
      <c r="O623" s="187">
        <f t="shared" si="151"/>
        <v>-0.1116</v>
      </c>
      <c r="P623" s="187">
        <f t="shared" si="152"/>
        <v>-0.17670000000000002</v>
      </c>
      <c r="Q623" s="187">
        <f t="shared" si="153"/>
        <v>-0.45740000000000003</v>
      </c>
      <c r="R623" s="187">
        <f t="shared" si="154"/>
        <v>1.5959999999999999</v>
      </c>
      <c r="S623" s="187">
        <f t="shared" si="155"/>
        <v>-0.32919999999999999</v>
      </c>
      <c r="T623" s="187">
        <f t="shared" si="156"/>
        <v>0.26940000000000003</v>
      </c>
      <c r="U623" s="187">
        <f t="shared" si="157"/>
        <v>-0.20010000000000003</v>
      </c>
    </row>
    <row r="624" spans="1:21" x14ac:dyDescent="0.35">
      <c r="A624" s="193">
        <v>43654</v>
      </c>
      <c r="B624">
        <v>0.21781500000000001</v>
      </c>
      <c r="C624">
        <v>-18.43</v>
      </c>
      <c r="D624">
        <v>-9.8699999999999992</v>
      </c>
      <c r="E624">
        <v>-15.92</v>
      </c>
      <c r="F624">
        <v>-43.82</v>
      </c>
      <c r="G624">
        <v>167.53</v>
      </c>
      <c r="H624">
        <v>-31</v>
      </c>
      <c r="I624">
        <v>31.83</v>
      </c>
      <c r="J624">
        <v>-19.95</v>
      </c>
      <c r="K624" s="108">
        <f>INDEX(Bonds!$A$1:$I$1387,MATCH(Sov!A624,Bonds!$A$1:$A$1387,0),4)</f>
        <v>0.1026</v>
      </c>
      <c r="L624" s="110">
        <f t="shared" si="158"/>
        <v>43654</v>
      </c>
      <c r="M624" s="187">
        <f t="shared" si="159"/>
        <v>0.11521500000000001</v>
      </c>
      <c r="N624" s="187">
        <f t="shared" si="150"/>
        <v>-0.18429999999999999</v>
      </c>
      <c r="O624" s="187">
        <f t="shared" si="151"/>
        <v>-9.8699999999999996E-2</v>
      </c>
      <c r="P624" s="187">
        <f t="shared" si="152"/>
        <v>-0.15920000000000001</v>
      </c>
      <c r="Q624" s="187">
        <f t="shared" si="153"/>
        <v>-0.43819999999999998</v>
      </c>
      <c r="R624" s="187">
        <f t="shared" si="154"/>
        <v>1.6753</v>
      </c>
      <c r="S624" s="187">
        <f t="shared" si="155"/>
        <v>-0.31</v>
      </c>
      <c r="T624" s="187">
        <f t="shared" si="156"/>
        <v>0.31829999999999997</v>
      </c>
      <c r="U624" s="187">
        <f t="shared" si="157"/>
        <v>-0.19949999999999998</v>
      </c>
    </row>
    <row r="625" spans="1:21" x14ac:dyDescent="0.35">
      <c r="A625" s="193">
        <v>43651</v>
      </c>
      <c r="B625">
        <v>0.17805199999999999</v>
      </c>
      <c r="C625">
        <v>-19.54</v>
      </c>
      <c r="D625">
        <v>-12.41</v>
      </c>
      <c r="E625">
        <v>-18.68</v>
      </c>
      <c r="F625">
        <v>-42.9</v>
      </c>
      <c r="G625">
        <v>162.72999999999999</v>
      </c>
      <c r="H625">
        <v>-31.62</v>
      </c>
      <c r="I625">
        <v>23.01</v>
      </c>
      <c r="J625">
        <v>-20.03</v>
      </c>
      <c r="K625" s="108">
        <f>INDEX(Bonds!$A$1:$I$1387,MATCH(Sov!A625,Bonds!$A$1:$A$1387,0),4)</f>
        <v>0.1061</v>
      </c>
      <c r="L625" s="110">
        <f t="shared" si="158"/>
        <v>43651</v>
      </c>
      <c r="M625" s="187">
        <f t="shared" si="159"/>
        <v>7.1951999999999988E-2</v>
      </c>
      <c r="N625" s="187">
        <f t="shared" si="150"/>
        <v>-0.19539999999999999</v>
      </c>
      <c r="O625" s="187">
        <f t="shared" si="151"/>
        <v>-0.1241</v>
      </c>
      <c r="P625" s="187">
        <f t="shared" si="152"/>
        <v>-0.18679999999999999</v>
      </c>
      <c r="Q625" s="187">
        <f t="shared" si="153"/>
        <v>-0.42899999999999999</v>
      </c>
      <c r="R625" s="187">
        <f t="shared" si="154"/>
        <v>1.6273</v>
      </c>
      <c r="S625" s="187">
        <f t="shared" si="155"/>
        <v>-0.31620000000000004</v>
      </c>
      <c r="T625" s="187">
        <f t="shared" si="156"/>
        <v>0.23010000000000003</v>
      </c>
      <c r="U625" s="187">
        <f t="shared" si="157"/>
        <v>-0.20030000000000001</v>
      </c>
    </row>
    <row r="626" spans="1:21" x14ac:dyDescent="0.35">
      <c r="A626" s="193">
        <v>43650</v>
      </c>
      <c r="B626">
        <v>0.14970900000000001</v>
      </c>
      <c r="C626">
        <v>-19.11</v>
      </c>
      <c r="D626">
        <v>-12.99</v>
      </c>
      <c r="E626">
        <v>-19.309999999999999</v>
      </c>
      <c r="F626">
        <v>-44.53</v>
      </c>
      <c r="G626">
        <v>159.63999999999999</v>
      </c>
      <c r="H626">
        <v>-31.9</v>
      </c>
      <c r="I626">
        <v>19</v>
      </c>
      <c r="J626">
        <v>-20.13</v>
      </c>
      <c r="K626" s="108">
        <f>INDEX(Bonds!$A$1:$I$1387,MATCH(Sov!A626,Bonds!$A$1:$A$1387,0),4)</f>
        <v>7.2999999999999995E-2</v>
      </c>
      <c r="L626" s="110">
        <f t="shared" si="158"/>
        <v>43650</v>
      </c>
      <c r="M626" s="187">
        <f t="shared" si="159"/>
        <v>7.6709000000000013E-2</v>
      </c>
      <c r="N626" s="187">
        <f t="shared" si="150"/>
        <v>-0.19109999999999999</v>
      </c>
      <c r="O626" s="187">
        <f t="shared" si="151"/>
        <v>-0.12990000000000002</v>
      </c>
      <c r="P626" s="187">
        <f t="shared" si="152"/>
        <v>-0.19309999999999999</v>
      </c>
      <c r="Q626" s="187">
        <f t="shared" si="153"/>
        <v>-0.44530000000000003</v>
      </c>
      <c r="R626" s="187">
        <f t="shared" si="154"/>
        <v>1.5963999999999998</v>
      </c>
      <c r="S626" s="187">
        <f t="shared" si="155"/>
        <v>-0.31900000000000001</v>
      </c>
      <c r="T626" s="187">
        <f t="shared" si="156"/>
        <v>0.19</v>
      </c>
      <c r="U626" s="187">
        <f t="shared" si="157"/>
        <v>-0.20129999999999998</v>
      </c>
    </row>
    <row r="627" spans="1:21" x14ac:dyDescent="0.35">
      <c r="A627" s="193">
        <v>43649</v>
      </c>
      <c r="B627">
        <v>0.16318199999999999</v>
      </c>
      <c r="C627">
        <v>-20.27</v>
      </c>
      <c r="D627">
        <v>-14.05</v>
      </c>
      <c r="E627">
        <v>-18.329999999999998</v>
      </c>
      <c r="F627">
        <v>-45.7</v>
      </c>
      <c r="G627">
        <v>148.91999999999999</v>
      </c>
      <c r="H627">
        <v>-33.340000000000003</v>
      </c>
      <c r="I627">
        <v>12.3</v>
      </c>
      <c r="J627">
        <v>-20.11</v>
      </c>
      <c r="K627" s="108">
        <f>INDEX(Bonds!$A$1:$I$1387,MATCH(Sov!A627,Bonds!$A$1:$A$1387,0),4)</f>
        <v>0.104</v>
      </c>
      <c r="L627" s="110">
        <f t="shared" si="158"/>
        <v>43649</v>
      </c>
      <c r="M627" s="187">
        <f t="shared" si="159"/>
        <v>5.9181999999999998E-2</v>
      </c>
      <c r="N627" s="187">
        <f t="shared" si="150"/>
        <v>-0.20269999999999999</v>
      </c>
      <c r="O627" s="187">
        <f t="shared" si="151"/>
        <v>-0.14050000000000001</v>
      </c>
      <c r="P627" s="187">
        <f t="shared" si="152"/>
        <v>-0.18329999999999999</v>
      </c>
      <c r="Q627" s="187">
        <f t="shared" si="153"/>
        <v>-0.45700000000000002</v>
      </c>
      <c r="R627" s="187">
        <f t="shared" si="154"/>
        <v>1.4891999999999999</v>
      </c>
      <c r="S627" s="187">
        <f t="shared" si="155"/>
        <v>-0.33340000000000003</v>
      </c>
      <c r="T627" s="187">
        <f t="shared" si="156"/>
        <v>0.12300000000000001</v>
      </c>
      <c r="U627" s="187">
        <f t="shared" si="157"/>
        <v>-0.2011</v>
      </c>
    </row>
    <row r="628" spans="1:21" x14ac:dyDescent="0.35">
      <c r="A628" s="193">
        <v>43648</v>
      </c>
      <c r="B628">
        <v>9.3251000000000001E-2</v>
      </c>
      <c r="C628">
        <v>-20.96</v>
      </c>
      <c r="D628">
        <v>-12.69</v>
      </c>
      <c r="E628">
        <v>-17.809999999999999</v>
      </c>
      <c r="F628">
        <v>-48.26</v>
      </c>
      <c r="G628">
        <v>169.4</v>
      </c>
      <c r="H628">
        <v>-34.86</v>
      </c>
      <c r="I628">
        <v>16.61</v>
      </c>
      <c r="J628">
        <v>-18.78</v>
      </c>
      <c r="K628" s="108">
        <f>INDEX(Bonds!$A$1:$I$1387,MATCH(Sov!A628,Bonds!$A$1:$A$1387,0),4)</f>
        <v>0.14399999999999999</v>
      </c>
      <c r="L628" s="110">
        <f t="shared" si="158"/>
        <v>43648</v>
      </c>
      <c r="M628" s="187">
        <f t="shared" si="159"/>
        <v>-5.0748999999999989E-2</v>
      </c>
      <c r="N628" s="187">
        <f t="shared" si="150"/>
        <v>-0.20960000000000001</v>
      </c>
      <c r="O628" s="187">
        <f t="shared" si="151"/>
        <v>-0.12689999999999999</v>
      </c>
      <c r="P628" s="187">
        <f t="shared" si="152"/>
        <v>-0.17809999999999998</v>
      </c>
      <c r="Q628" s="187">
        <f t="shared" si="153"/>
        <v>-0.48259999999999997</v>
      </c>
      <c r="R628" s="187">
        <f t="shared" si="154"/>
        <v>1.694</v>
      </c>
      <c r="S628" s="187">
        <f t="shared" si="155"/>
        <v>-0.34860000000000002</v>
      </c>
      <c r="T628" s="187">
        <f t="shared" si="156"/>
        <v>0.1661</v>
      </c>
      <c r="U628" s="187">
        <f t="shared" si="157"/>
        <v>-0.18780000000000002</v>
      </c>
    </row>
    <row r="629" spans="1:21" x14ac:dyDescent="0.35">
      <c r="A629" s="193">
        <v>43647</v>
      </c>
      <c r="B629">
        <v>0.11469</v>
      </c>
      <c r="C629">
        <v>-20.46</v>
      </c>
      <c r="D629">
        <v>-12.87</v>
      </c>
      <c r="E629">
        <v>-18.14</v>
      </c>
      <c r="F629">
        <v>-47.24</v>
      </c>
      <c r="G629">
        <v>179.25</v>
      </c>
      <c r="H629">
        <v>-34.96</v>
      </c>
      <c r="I629">
        <v>20.88</v>
      </c>
      <c r="J629">
        <v>-18.420000000000002</v>
      </c>
      <c r="K629" s="108">
        <f>INDEX(Bonds!$A$1:$I$1387,MATCH(Sov!A629,Bonds!$A$1:$A$1387,0),4)</f>
        <v>0.15540000000000001</v>
      </c>
      <c r="L629" s="110">
        <f t="shared" si="158"/>
        <v>43647</v>
      </c>
      <c r="M629" s="187">
        <f t="shared" si="159"/>
        <v>-4.071000000000001E-2</v>
      </c>
      <c r="N629" s="187">
        <f t="shared" si="150"/>
        <v>-0.2046</v>
      </c>
      <c r="O629" s="187">
        <f t="shared" si="151"/>
        <v>-0.12869999999999998</v>
      </c>
      <c r="P629" s="187">
        <f t="shared" si="152"/>
        <v>-0.18140000000000001</v>
      </c>
      <c r="Q629" s="187">
        <f t="shared" si="153"/>
        <v>-0.47240000000000004</v>
      </c>
      <c r="R629" s="187">
        <f t="shared" si="154"/>
        <v>1.7925</v>
      </c>
      <c r="S629" s="187">
        <f t="shared" si="155"/>
        <v>-0.34960000000000002</v>
      </c>
      <c r="T629" s="187">
        <f t="shared" si="156"/>
        <v>0.20879999999999999</v>
      </c>
      <c r="U629" s="187">
        <f t="shared" si="157"/>
        <v>-0.18420000000000003</v>
      </c>
    </row>
    <row r="630" spans="1:21" x14ac:dyDescent="0.35">
      <c r="A630" s="193">
        <v>43644</v>
      </c>
      <c r="B630">
        <v>0.171455</v>
      </c>
      <c r="C630">
        <v>-19.649999999999999</v>
      </c>
      <c r="D630">
        <v>-10.41</v>
      </c>
      <c r="E630">
        <v>-16.940000000000001</v>
      </c>
      <c r="F630">
        <v>-47.11</v>
      </c>
      <c r="G630">
        <v>191.55</v>
      </c>
      <c r="H630">
        <v>-33.26</v>
      </c>
      <c r="I630">
        <v>23.68</v>
      </c>
      <c r="J630">
        <v>-18.38</v>
      </c>
      <c r="K630" s="108">
        <f>INDEX(Bonds!$A$1:$I$1387,MATCH(Sov!A630,Bonds!$A$1:$A$1387,0),4)</f>
        <v>0.17</v>
      </c>
      <c r="L630" s="110">
        <f t="shared" si="158"/>
        <v>43644</v>
      </c>
      <c r="M630" s="187">
        <f t="shared" si="159"/>
        <v>1.4549999999999841E-3</v>
      </c>
      <c r="N630" s="187">
        <f t="shared" si="150"/>
        <v>-0.19649999999999998</v>
      </c>
      <c r="O630" s="187">
        <f t="shared" si="151"/>
        <v>-0.1041</v>
      </c>
      <c r="P630" s="187">
        <f t="shared" si="152"/>
        <v>-0.16940000000000002</v>
      </c>
      <c r="Q630" s="187">
        <f t="shared" si="153"/>
        <v>-0.47110000000000002</v>
      </c>
      <c r="R630" s="187">
        <f t="shared" si="154"/>
        <v>1.9155000000000002</v>
      </c>
      <c r="S630" s="187">
        <f t="shared" si="155"/>
        <v>-0.33260000000000001</v>
      </c>
      <c r="T630" s="187">
        <f t="shared" si="156"/>
        <v>0.23680000000000001</v>
      </c>
      <c r="U630" s="187">
        <f t="shared" si="157"/>
        <v>-0.18379999999999999</v>
      </c>
    </row>
    <row r="631" spans="1:21" x14ac:dyDescent="0.35">
      <c r="A631" s="193">
        <v>43643</v>
      </c>
      <c r="B631">
        <v>0.199299</v>
      </c>
      <c r="C631">
        <v>-19.760000000000002</v>
      </c>
      <c r="D631">
        <v>-9.19</v>
      </c>
      <c r="E631">
        <v>-17.32</v>
      </c>
      <c r="F631">
        <v>-47.41</v>
      </c>
      <c r="G631">
        <v>194.74</v>
      </c>
      <c r="H631">
        <v>-33.07</v>
      </c>
      <c r="I631">
        <v>23.73</v>
      </c>
      <c r="J631">
        <v>-17.93</v>
      </c>
      <c r="K631" s="108">
        <f>INDEX(Bonds!$A$1:$I$1387,MATCH(Sov!A631,Bonds!$A$1:$A$1387,0),4)</f>
        <v>0.17899999999999999</v>
      </c>
      <c r="L631" s="110">
        <f t="shared" si="158"/>
        <v>43643</v>
      </c>
      <c r="M631" s="187">
        <f t="shared" si="159"/>
        <v>2.0299000000000011E-2</v>
      </c>
      <c r="N631" s="187">
        <f t="shared" si="150"/>
        <v>-0.19760000000000003</v>
      </c>
      <c r="O631" s="187">
        <f t="shared" si="151"/>
        <v>-9.1899999999999996E-2</v>
      </c>
      <c r="P631" s="187">
        <f t="shared" si="152"/>
        <v>-0.17319999999999999</v>
      </c>
      <c r="Q631" s="187">
        <f t="shared" si="153"/>
        <v>-0.47409999999999997</v>
      </c>
      <c r="R631" s="187">
        <f t="shared" si="154"/>
        <v>1.9474</v>
      </c>
      <c r="S631" s="187">
        <f t="shared" si="155"/>
        <v>-0.33069999999999999</v>
      </c>
      <c r="T631" s="187">
        <f t="shared" si="156"/>
        <v>0.23730000000000001</v>
      </c>
      <c r="U631" s="187">
        <f t="shared" si="157"/>
        <v>-0.17929999999999999</v>
      </c>
    </row>
    <row r="632" spans="1:21" x14ac:dyDescent="0.35">
      <c r="A632" s="193">
        <v>43642</v>
      </c>
      <c r="B632">
        <v>0.23325299999999999</v>
      </c>
      <c r="C632">
        <v>-18.79</v>
      </c>
      <c r="D632">
        <v>-9.6</v>
      </c>
      <c r="E632">
        <v>-17.23</v>
      </c>
      <c r="F632">
        <v>-47.46</v>
      </c>
      <c r="G632">
        <v>195.03</v>
      </c>
      <c r="H632">
        <v>-33.11</v>
      </c>
      <c r="I632">
        <v>21.95</v>
      </c>
      <c r="J632">
        <v>-17.52</v>
      </c>
      <c r="K632" s="108">
        <f>INDEX(Bonds!$A$1:$I$1387,MATCH(Sov!A632,Bonds!$A$1:$A$1387,0),4)</f>
        <v>0.20100000000000001</v>
      </c>
      <c r="L632" s="110">
        <f t="shared" si="158"/>
        <v>43642</v>
      </c>
      <c r="M632" s="187">
        <f t="shared" si="159"/>
        <v>3.2252999999999976E-2</v>
      </c>
      <c r="N632" s="187">
        <f t="shared" si="150"/>
        <v>-0.18789999999999998</v>
      </c>
      <c r="O632" s="187">
        <f t="shared" si="151"/>
        <v>-9.6000000000000002E-2</v>
      </c>
      <c r="P632" s="187">
        <f t="shared" si="152"/>
        <v>-0.17230000000000001</v>
      </c>
      <c r="Q632" s="187">
        <f t="shared" si="153"/>
        <v>-0.47460000000000002</v>
      </c>
      <c r="R632" s="187">
        <f t="shared" si="154"/>
        <v>1.9502999999999999</v>
      </c>
      <c r="S632" s="187">
        <f t="shared" si="155"/>
        <v>-0.33110000000000001</v>
      </c>
      <c r="T632" s="187">
        <f t="shared" si="156"/>
        <v>0.2195</v>
      </c>
      <c r="U632" s="187">
        <f t="shared" si="157"/>
        <v>-0.17519999999999999</v>
      </c>
    </row>
    <row r="633" spans="1:21" x14ac:dyDescent="0.35">
      <c r="A633" s="193">
        <v>43641</v>
      </c>
      <c r="B633">
        <v>0.23974100000000001</v>
      </c>
      <c r="C633">
        <v>-19.55</v>
      </c>
      <c r="D633">
        <v>-11.41</v>
      </c>
      <c r="E633">
        <v>-16.829999999999998</v>
      </c>
      <c r="F633">
        <v>-47.3</v>
      </c>
      <c r="G633">
        <v>197.94</v>
      </c>
      <c r="H633">
        <v>-34.020000000000003</v>
      </c>
      <c r="I633">
        <v>21.39</v>
      </c>
      <c r="J633">
        <v>-17.68</v>
      </c>
      <c r="K633" s="108">
        <f>INDEX(Bonds!$A$1:$I$1387,MATCH(Sov!A633,Bonds!$A$1:$A$1387,0),4)</f>
        <v>0.18</v>
      </c>
      <c r="L633" s="110">
        <f t="shared" si="158"/>
        <v>43641</v>
      </c>
      <c r="M633" s="187">
        <f t="shared" si="159"/>
        <v>5.9741000000000016E-2</v>
      </c>
      <c r="N633" s="187">
        <f t="shared" si="150"/>
        <v>-0.19550000000000001</v>
      </c>
      <c r="O633" s="187">
        <f t="shared" si="151"/>
        <v>-0.11410000000000001</v>
      </c>
      <c r="P633" s="187">
        <f t="shared" si="152"/>
        <v>-0.16829999999999998</v>
      </c>
      <c r="Q633" s="187">
        <f t="shared" si="153"/>
        <v>-0.47299999999999998</v>
      </c>
      <c r="R633" s="187">
        <f t="shared" si="154"/>
        <v>1.9794</v>
      </c>
      <c r="S633" s="187">
        <f t="shared" si="155"/>
        <v>-0.34020000000000006</v>
      </c>
      <c r="T633" s="187">
        <f t="shared" si="156"/>
        <v>0.21390000000000001</v>
      </c>
      <c r="U633" s="187">
        <f t="shared" si="157"/>
        <v>-0.17679999999999998</v>
      </c>
    </row>
    <row r="634" spans="1:21" x14ac:dyDescent="0.35">
      <c r="A634" s="193">
        <v>43640</v>
      </c>
      <c r="B634">
        <v>0.23001199999999999</v>
      </c>
      <c r="C634">
        <v>-19.52</v>
      </c>
      <c r="D634">
        <v>-10.59</v>
      </c>
      <c r="E634">
        <v>-17.48</v>
      </c>
      <c r="F634">
        <v>-48.23</v>
      </c>
      <c r="G634">
        <v>196.39</v>
      </c>
      <c r="H634">
        <v>-34.119999999999997</v>
      </c>
      <c r="I634">
        <v>21.81</v>
      </c>
      <c r="J634">
        <v>-17.149999999999999</v>
      </c>
      <c r="K634" s="108">
        <f>INDEX(Bonds!$A$1:$I$1387,MATCH(Sov!A634,Bonds!$A$1:$A$1387,0),4)</f>
        <v>0.20499999999999999</v>
      </c>
      <c r="L634" s="110">
        <f t="shared" si="158"/>
        <v>43640</v>
      </c>
      <c r="M634" s="187">
        <f t="shared" si="159"/>
        <v>2.5012000000000006E-2</v>
      </c>
      <c r="N634" s="187">
        <f t="shared" si="150"/>
        <v>-0.19519999999999998</v>
      </c>
      <c r="O634" s="187">
        <f t="shared" si="151"/>
        <v>-0.10589999999999999</v>
      </c>
      <c r="P634" s="187">
        <f t="shared" si="152"/>
        <v>-0.17480000000000001</v>
      </c>
      <c r="Q634" s="187">
        <f t="shared" si="153"/>
        <v>-0.48229999999999995</v>
      </c>
      <c r="R634" s="187">
        <f t="shared" si="154"/>
        <v>1.9638999999999998</v>
      </c>
      <c r="S634" s="187">
        <f t="shared" si="155"/>
        <v>-0.34119999999999995</v>
      </c>
      <c r="T634" s="187">
        <f t="shared" si="156"/>
        <v>0.21809999999999999</v>
      </c>
      <c r="U634" s="187">
        <f t="shared" si="157"/>
        <v>-0.17149999999999999</v>
      </c>
    </row>
    <row r="635" spans="1:21" x14ac:dyDescent="0.35">
      <c r="A635" s="193">
        <v>43637</v>
      </c>
      <c r="B635">
        <v>0.23001199999999999</v>
      </c>
      <c r="C635">
        <v>-19.98</v>
      </c>
      <c r="D635">
        <v>-10.91</v>
      </c>
      <c r="E635">
        <v>-17.440000000000001</v>
      </c>
      <c r="F635">
        <v>-48.61</v>
      </c>
      <c r="G635">
        <v>194</v>
      </c>
      <c r="H635">
        <v>-34.65</v>
      </c>
      <c r="I635">
        <v>22.74</v>
      </c>
      <c r="J635">
        <v>-16.62</v>
      </c>
      <c r="K635" s="108">
        <f>INDEX(Bonds!$A$1:$I$1387,MATCH(Sov!A635,Bonds!$A$1:$A$1387,0),4)</f>
        <v>0.2324</v>
      </c>
      <c r="L635" s="110">
        <f t="shared" si="158"/>
        <v>43637</v>
      </c>
      <c r="M635" s="187">
        <f t="shared" si="159"/>
        <v>-2.3880000000000012E-3</v>
      </c>
      <c r="N635" s="187">
        <f t="shared" si="150"/>
        <v>-0.19980000000000001</v>
      </c>
      <c r="O635" s="187">
        <f t="shared" si="151"/>
        <v>-0.1091</v>
      </c>
      <c r="P635" s="187">
        <f t="shared" si="152"/>
        <v>-0.1744</v>
      </c>
      <c r="Q635" s="187">
        <f t="shared" si="153"/>
        <v>-0.48609999999999998</v>
      </c>
      <c r="R635" s="187">
        <f t="shared" si="154"/>
        <v>1.94</v>
      </c>
      <c r="S635" s="187">
        <f t="shared" si="155"/>
        <v>-0.34649999999999997</v>
      </c>
      <c r="T635" s="187">
        <f t="shared" si="156"/>
        <v>0.22739999999999999</v>
      </c>
      <c r="U635" s="187">
        <f t="shared" si="157"/>
        <v>-0.16620000000000001</v>
      </c>
    </row>
    <row r="636" spans="1:21" x14ac:dyDescent="0.35">
      <c r="A636" s="193">
        <v>43636</v>
      </c>
      <c r="B636">
        <v>0.26034299999999999</v>
      </c>
      <c r="C636">
        <v>-20.71</v>
      </c>
      <c r="D636">
        <v>-11.87</v>
      </c>
      <c r="E636">
        <v>-18.100000000000001</v>
      </c>
      <c r="F636">
        <v>-48.71</v>
      </c>
      <c r="G636">
        <v>194.28</v>
      </c>
      <c r="H636">
        <v>-35.26</v>
      </c>
      <c r="I636">
        <v>20.34</v>
      </c>
      <c r="J636">
        <v>-16.88</v>
      </c>
      <c r="K636" s="108">
        <f>INDEX(Bonds!$A$1:$I$1387,MATCH(Sov!A636,Bonds!$A$1:$A$1387,0),4)</f>
        <v>0.19900000000000001</v>
      </c>
      <c r="L636" s="110">
        <f t="shared" si="158"/>
        <v>43636</v>
      </c>
      <c r="M636" s="187">
        <f t="shared" si="159"/>
        <v>6.1342999999999981E-2</v>
      </c>
      <c r="N636" s="187">
        <f t="shared" si="150"/>
        <v>-0.20710000000000001</v>
      </c>
      <c r="O636" s="187">
        <f t="shared" si="151"/>
        <v>-0.11869999999999999</v>
      </c>
      <c r="P636" s="187">
        <f t="shared" si="152"/>
        <v>-0.18100000000000002</v>
      </c>
      <c r="Q636" s="187">
        <f t="shared" si="153"/>
        <v>-0.48710000000000003</v>
      </c>
      <c r="R636" s="187">
        <f t="shared" si="154"/>
        <v>1.9428000000000001</v>
      </c>
      <c r="S636" s="187">
        <f t="shared" si="155"/>
        <v>-0.35259999999999997</v>
      </c>
      <c r="T636" s="187">
        <f t="shared" si="156"/>
        <v>0.2034</v>
      </c>
      <c r="U636" s="187">
        <f t="shared" si="157"/>
        <v>-0.16879999999999998</v>
      </c>
    </row>
    <row r="637" spans="1:21" x14ac:dyDescent="0.35">
      <c r="A637" s="193">
        <v>43635</v>
      </c>
      <c r="B637">
        <v>0.28178999999999998</v>
      </c>
      <c r="C637">
        <v>-19.64</v>
      </c>
      <c r="D637">
        <v>-9.0399999999999991</v>
      </c>
      <c r="E637">
        <v>-16.2</v>
      </c>
      <c r="F637">
        <v>-47.94</v>
      </c>
      <c r="G637">
        <v>188.94</v>
      </c>
      <c r="H637">
        <v>-34.36</v>
      </c>
      <c r="I637">
        <v>20.03</v>
      </c>
      <c r="J637">
        <v>-16.23</v>
      </c>
      <c r="K637" s="108">
        <f>INDEX(Bonds!$A$1:$I$1387,MATCH(Sov!A637,Bonds!$A$1:$A$1387,0),4)</f>
        <v>0.217</v>
      </c>
      <c r="L637" s="110">
        <f t="shared" si="158"/>
        <v>43635</v>
      </c>
      <c r="M637" s="187">
        <f t="shared" si="159"/>
        <v>6.4789999999999986E-2</v>
      </c>
      <c r="N637" s="187">
        <f t="shared" si="150"/>
        <v>-0.19640000000000002</v>
      </c>
      <c r="O637" s="187">
        <f t="shared" si="151"/>
        <v>-9.0399999999999994E-2</v>
      </c>
      <c r="P637" s="187">
        <f t="shared" si="152"/>
        <v>-0.16200000000000001</v>
      </c>
      <c r="Q637" s="187">
        <f t="shared" si="153"/>
        <v>-0.47939999999999999</v>
      </c>
      <c r="R637" s="187">
        <f t="shared" si="154"/>
        <v>1.8894</v>
      </c>
      <c r="S637" s="187">
        <f t="shared" si="155"/>
        <v>-0.34360000000000002</v>
      </c>
      <c r="T637" s="187">
        <f t="shared" si="156"/>
        <v>0.20030000000000001</v>
      </c>
      <c r="U637" s="187">
        <f t="shared" si="157"/>
        <v>-0.1623</v>
      </c>
    </row>
    <row r="638" spans="1:21" x14ac:dyDescent="0.35">
      <c r="A638" s="193">
        <v>43634</v>
      </c>
      <c r="B638">
        <v>0.244613</v>
      </c>
      <c r="C638">
        <v>-19.54</v>
      </c>
      <c r="D638">
        <v>-10.11</v>
      </c>
      <c r="E638">
        <v>-17.170000000000002</v>
      </c>
      <c r="F638">
        <v>-47.04</v>
      </c>
      <c r="G638">
        <v>191.45</v>
      </c>
      <c r="H638">
        <v>-35.32</v>
      </c>
      <c r="I638">
        <v>21.62</v>
      </c>
      <c r="J638">
        <v>-17.7</v>
      </c>
      <c r="K638" s="108">
        <f>INDEX(Bonds!$A$1:$I$1387,MATCH(Sov!A638,Bonds!$A$1:$A$1387,0),4)</f>
        <v>0.193</v>
      </c>
      <c r="L638" s="110">
        <f t="shared" si="158"/>
        <v>43634</v>
      </c>
      <c r="M638" s="187">
        <f t="shared" si="159"/>
        <v>5.1612999999999992E-2</v>
      </c>
      <c r="N638" s="187">
        <f t="shared" si="150"/>
        <v>-0.19539999999999999</v>
      </c>
      <c r="O638" s="187">
        <f t="shared" si="151"/>
        <v>-0.1011</v>
      </c>
      <c r="P638" s="187">
        <f t="shared" si="152"/>
        <v>-0.17170000000000002</v>
      </c>
      <c r="Q638" s="187">
        <f t="shared" si="153"/>
        <v>-0.47039999999999998</v>
      </c>
      <c r="R638" s="187">
        <f t="shared" si="154"/>
        <v>1.9144999999999999</v>
      </c>
      <c r="S638" s="187">
        <f t="shared" si="155"/>
        <v>-0.35320000000000001</v>
      </c>
      <c r="T638" s="187">
        <f t="shared" si="156"/>
        <v>0.2162</v>
      </c>
      <c r="U638" s="187">
        <f t="shared" si="157"/>
        <v>-0.17699999999999999</v>
      </c>
    </row>
    <row r="639" spans="1:21" x14ac:dyDescent="0.35">
      <c r="A639" s="193">
        <v>43633</v>
      </c>
      <c r="B639">
        <v>0.26533099999999998</v>
      </c>
      <c r="C639">
        <v>-17.57</v>
      </c>
      <c r="D639">
        <v>-7.58</v>
      </c>
      <c r="E639">
        <v>-13.73</v>
      </c>
      <c r="F639">
        <v>-47.08</v>
      </c>
      <c r="G639">
        <v>203.02</v>
      </c>
      <c r="H639">
        <v>-32.99</v>
      </c>
      <c r="I639">
        <v>28.71</v>
      </c>
      <c r="J639">
        <v>-16.940000000000001</v>
      </c>
      <c r="K639" s="108">
        <f>INDEX(Bonds!$A$1:$I$1387,MATCH(Sov!A639,Bonds!$A$1:$A$1387,0),4)</f>
        <v>0.253</v>
      </c>
      <c r="L639" s="110">
        <f t="shared" si="158"/>
        <v>43633</v>
      </c>
      <c r="M639" s="187">
        <f t="shared" si="159"/>
        <v>1.2330999999999981E-2</v>
      </c>
      <c r="N639" s="187">
        <f t="shared" si="150"/>
        <v>-0.1757</v>
      </c>
      <c r="O639" s="187">
        <f t="shared" si="151"/>
        <v>-7.5800000000000006E-2</v>
      </c>
      <c r="P639" s="187">
        <f t="shared" si="152"/>
        <v>-0.13730000000000001</v>
      </c>
      <c r="Q639" s="187">
        <f t="shared" si="153"/>
        <v>-0.4708</v>
      </c>
      <c r="R639" s="187">
        <f t="shared" si="154"/>
        <v>2.0302000000000002</v>
      </c>
      <c r="S639" s="187">
        <f t="shared" si="155"/>
        <v>-0.32990000000000003</v>
      </c>
      <c r="T639" s="187">
        <f t="shared" si="156"/>
        <v>0.28710000000000002</v>
      </c>
      <c r="U639" s="187">
        <f t="shared" si="157"/>
        <v>-0.16940000000000002</v>
      </c>
    </row>
    <row r="640" spans="1:21" x14ac:dyDescent="0.35">
      <c r="A640" s="193">
        <v>43630</v>
      </c>
      <c r="B640">
        <v>0.25068499999999999</v>
      </c>
      <c r="C640">
        <v>-17.809999999999999</v>
      </c>
      <c r="D640">
        <v>-7.08</v>
      </c>
      <c r="E640">
        <v>-14.55</v>
      </c>
      <c r="F640">
        <v>-46.86</v>
      </c>
      <c r="G640">
        <v>209.76</v>
      </c>
      <c r="H640">
        <v>-31.64</v>
      </c>
      <c r="I640">
        <v>28.45</v>
      </c>
      <c r="J640">
        <v>-17.59</v>
      </c>
      <c r="K640" s="108">
        <f>INDEX(Bonds!$A$1:$I$1387,MATCH(Sov!A640,Bonds!$A$1:$A$1387,0),4)</f>
        <v>0.23899999999999999</v>
      </c>
      <c r="L640" s="110">
        <f t="shared" si="158"/>
        <v>43630</v>
      </c>
      <c r="M640" s="187">
        <f t="shared" si="159"/>
        <v>1.1685000000000001E-2</v>
      </c>
      <c r="N640" s="187">
        <f t="shared" si="150"/>
        <v>-0.17809999999999998</v>
      </c>
      <c r="O640" s="187">
        <f t="shared" si="151"/>
        <v>-7.0800000000000002E-2</v>
      </c>
      <c r="P640" s="187">
        <f t="shared" si="152"/>
        <v>-0.14550000000000002</v>
      </c>
      <c r="Q640" s="187">
        <f t="shared" si="153"/>
        <v>-0.46860000000000002</v>
      </c>
      <c r="R640" s="187">
        <f t="shared" si="154"/>
        <v>2.0975999999999999</v>
      </c>
      <c r="S640" s="187">
        <f t="shared" si="155"/>
        <v>-0.31640000000000001</v>
      </c>
      <c r="T640" s="187">
        <f t="shared" si="156"/>
        <v>0.28449999999999998</v>
      </c>
      <c r="U640" s="187">
        <f t="shared" si="157"/>
        <v>-0.1759</v>
      </c>
    </row>
    <row r="641" spans="1:21" x14ac:dyDescent="0.35">
      <c r="A641" s="193">
        <v>43629</v>
      </c>
      <c r="B641">
        <v>0.35070099999999998</v>
      </c>
      <c r="C641">
        <v>-18.86</v>
      </c>
      <c r="D641">
        <v>-7.97</v>
      </c>
      <c r="E641">
        <v>-14.73</v>
      </c>
      <c r="F641">
        <v>-47.77</v>
      </c>
      <c r="G641">
        <v>209.77</v>
      </c>
      <c r="H641">
        <v>-33.19</v>
      </c>
      <c r="I641">
        <v>29.49</v>
      </c>
      <c r="J641">
        <v>-18.28</v>
      </c>
      <c r="K641" s="108">
        <f>INDEX(Bonds!$A$1:$I$1387,MATCH(Sov!A641,Bonds!$A$1:$A$1387,0),4)</f>
        <v>0.255</v>
      </c>
      <c r="L641" s="110">
        <f t="shared" si="158"/>
        <v>43629</v>
      </c>
      <c r="M641" s="187">
        <f t="shared" si="159"/>
        <v>9.5700999999999981E-2</v>
      </c>
      <c r="N641" s="187">
        <f t="shared" si="150"/>
        <v>-0.18859999999999999</v>
      </c>
      <c r="O641" s="187">
        <f t="shared" si="151"/>
        <v>-7.9699999999999993E-2</v>
      </c>
      <c r="P641" s="187">
        <f t="shared" si="152"/>
        <v>-0.14730000000000001</v>
      </c>
      <c r="Q641" s="187">
        <f t="shared" si="153"/>
        <v>-0.47770000000000001</v>
      </c>
      <c r="R641" s="187">
        <f t="shared" si="154"/>
        <v>2.0977000000000001</v>
      </c>
      <c r="S641" s="187">
        <f t="shared" si="155"/>
        <v>-0.33189999999999997</v>
      </c>
      <c r="T641" s="187">
        <f t="shared" si="156"/>
        <v>0.2949</v>
      </c>
      <c r="U641" s="187">
        <f t="shared" si="157"/>
        <v>-0.18280000000000002</v>
      </c>
    </row>
    <row r="642" spans="1:21" x14ac:dyDescent="0.35">
      <c r="A642" s="193">
        <v>43628</v>
      </c>
      <c r="B642">
        <v>0.33973900000000001</v>
      </c>
      <c r="C642">
        <v>-18.03</v>
      </c>
      <c r="D642">
        <v>-8.93</v>
      </c>
      <c r="E642">
        <v>-13.25</v>
      </c>
      <c r="F642">
        <v>-48.07</v>
      </c>
      <c r="G642">
        <v>215.72</v>
      </c>
      <c r="H642">
        <v>-32.369999999999997</v>
      </c>
      <c r="I642">
        <v>33.11</v>
      </c>
      <c r="J642">
        <v>-17.48</v>
      </c>
      <c r="K642" s="108">
        <f>INDEX(Bonds!$A$1:$I$1387,MATCH(Sov!A642,Bonds!$A$1:$A$1387,0),4)</f>
        <v>0.26600000000000001</v>
      </c>
      <c r="L642" s="110">
        <f t="shared" si="158"/>
        <v>43628</v>
      </c>
      <c r="M642" s="187">
        <f t="shared" si="159"/>
        <v>7.3738999999999999E-2</v>
      </c>
      <c r="N642" s="187">
        <f t="shared" si="150"/>
        <v>-0.18030000000000002</v>
      </c>
      <c r="O642" s="187">
        <f t="shared" si="151"/>
        <v>-8.929999999999999E-2</v>
      </c>
      <c r="P642" s="187">
        <f t="shared" si="152"/>
        <v>-0.13250000000000001</v>
      </c>
      <c r="Q642" s="187">
        <f t="shared" si="153"/>
        <v>-0.48070000000000002</v>
      </c>
      <c r="R642" s="187">
        <f t="shared" si="154"/>
        <v>2.1572</v>
      </c>
      <c r="S642" s="187">
        <f t="shared" si="155"/>
        <v>-0.32369999999999999</v>
      </c>
      <c r="T642" s="187">
        <f t="shared" si="156"/>
        <v>0.33110000000000001</v>
      </c>
      <c r="U642" s="187">
        <f t="shared" si="157"/>
        <v>-0.17480000000000001</v>
      </c>
    </row>
    <row r="643" spans="1:21" x14ac:dyDescent="0.35">
      <c r="A643" s="193">
        <v>43627</v>
      </c>
      <c r="B643">
        <v>0.36896000000000001</v>
      </c>
      <c r="C643">
        <v>-18.23</v>
      </c>
      <c r="D643">
        <v>-8.91</v>
      </c>
      <c r="E643">
        <v>-14.84</v>
      </c>
      <c r="F643">
        <v>-47.55</v>
      </c>
      <c r="G643">
        <v>209.01</v>
      </c>
      <c r="H643">
        <v>-33.299999999999997</v>
      </c>
      <c r="I643">
        <v>31.52</v>
      </c>
      <c r="J643">
        <v>-17.39</v>
      </c>
      <c r="K643" s="108">
        <f>INDEX(Bonds!$A$1:$I$1387,MATCH(Sov!A643,Bonds!$A$1:$A$1387,0),4)</f>
        <v>0.27</v>
      </c>
      <c r="L643" s="110">
        <f t="shared" si="158"/>
        <v>43627</v>
      </c>
      <c r="M643" s="187">
        <f t="shared" si="159"/>
        <v>9.8959999999999992E-2</v>
      </c>
      <c r="N643" s="187">
        <f t="shared" si="150"/>
        <v>-0.18230000000000002</v>
      </c>
      <c r="O643" s="187">
        <f t="shared" si="151"/>
        <v>-8.9099999999999999E-2</v>
      </c>
      <c r="P643" s="187">
        <f t="shared" si="152"/>
        <v>-0.1484</v>
      </c>
      <c r="Q643" s="187">
        <f t="shared" si="153"/>
        <v>-0.47549999999999998</v>
      </c>
      <c r="R643" s="187">
        <f t="shared" si="154"/>
        <v>2.0901000000000001</v>
      </c>
      <c r="S643" s="187">
        <f t="shared" si="155"/>
        <v>-0.33299999999999996</v>
      </c>
      <c r="T643" s="187">
        <f t="shared" si="156"/>
        <v>0.31519999999999998</v>
      </c>
      <c r="U643" s="187">
        <f t="shared" si="157"/>
        <v>-0.1739</v>
      </c>
    </row>
    <row r="644" spans="1:21" x14ac:dyDescent="0.35">
      <c r="A644" s="193">
        <v>43626</v>
      </c>
      <c r="B644">
        <v>0.34523599999999999</v>
      </c>
      <c r="C644">
        <v>-18.64</v>
      </c>
      <c r="D644">
        <v>-8.57</v>
      </c>
      <c r="E644">
        <v>-15.12</v>
      </c>
      <c r="F644">
        <v>-48.48</v>
      </c>
      <c r="G644">
        <v>206.47</v>
      </c>
      <c r="H644">
        <v>-33.76</v>
      </c>
      <c r="I644">
        <v>32.299999999999997</v>
      </c>
      <c r="J644">
        <v>-16.899999999999999</v>
      </c>
      <c r="K644" s="108">
        <f>INDEX(Bonds!$A$1:$I$1387,MATCH(Sov!A644,Bonds!$A$1:$A$1387,0),4)</f>
        <v>0.28899999999999998</v>
      </c>
      <c r="L644" s="110">
        <f t="shared" si="158"/>
        <v>43626</v>
      </c>
      <c r="M644" s="187">
        <f t="shared" si="159"/>
        <v>5.6236000000000008E-2</v>
      </c>
      <c r="N644" s="187">
        <f t="shared" si="150"/>
        <v>-0.18640000000000001</v>
      </c>
      <c r="O644" s="187">
        <f t="shared" si="151"/>
        <v>-8.5699999999999998E-2</v>
      </c>
      <c r="P644" s="187">
        <f t="shared" si="152"/>
        <v>-0.1512</v>
      </c>
      <c r="Q644" s="187">
        <f t="shared" si="153"/>
        <v>-0.48479999999999995</v>
      </c>
      <c r="R644" s="187">
        <f t="shared" si="154"/>
        <v>2.0647000000000002</v>
      </c>
      <c r="S644" s="187">
        <f t="shared" si="155"/>
        <v>-0.33759999999999996</v>
      </c>
      <c r="T644" s="187">
        <f t="shared" si="156"/>
        <v>0.32299999999999995</v>
      </c>
      <c r="U644" s="187">
        <f t="shared" si="157"/>
        <v>-0.16899999999999998</v>
      </c>
    </row>
    <row r="645" spans="1:21" x14ac:dyDescent="0.35">
      <c r="A645" s="193">
        <v>43623</v>
      </c>
      <c r="B645">
        <v>0.32995200000000002</v>
      </c>
      <c r="C645">
        <v>-19.18</v>
      </c>
      <c r="D645">
        <v>-8.94</v>
      </c>
      <c r="E645">
        <v>-15.94</v>
      </c>
      <c r="F645">
        <v>-46.93</v>
      </c>
      <c r="G645">
        <v>208.59</v>
      </c>
      <c r="H645">
        <v>-33.369999999999997</v>
      </c>
      <c r="I645">
        <v>31.26</v>
      </c>
      <c r="J645">
        <v>-17.22</v>
      </c>
      <c r="K645" s="108">
        <f>INDEX(Bonds!$A$1:$I$1387,MATCH(Sov!A645,Bonds!$A$1:$A$1387,0),4)</f>
        <v>0.245</v>
      </c>
      <c r="L645" s="110">
        <f t="shared" si="158"/>
        <v>43623</v>
      </c>
      <c r="M645" s="187">
        <f t="shared" si="159"/>
        <v>8.4952000000000027E-2</v>
      </c>
      <c r="N645" s="187">
        <f t="shared" si="150"/>
        <v>-0.1918</v>
      </c>
      <c r="O645" s="187">
        <f t="shared" si="151"/>
        <v>-8.9399999999999993E-2</v>
      </c>
      <c r="P645" s="187">
        <f t="shared" si="152"/>
        <v>-0.15939999999999999</v>
      </c>
      <c r="Q645" s="187">
        <f t="shared" si="153"/>
        <v>-0.46929999999999999</v>
      </c>
      <c r="R645" s="187">
        <f t="shared" si="154"/>
        <v>2.0859000000000001</v>
      </c>
      <c r="S645" s="187">
        <f t="shared" si="155"/>
        <v>-0.3337</v>
      </c>
      <c r="T645" s="187">
        <f t="shared" si="156"/>
        <v>0.31259999999999999</v>
      </c>
      <c r="U645" s="187">
        <f t="shared" si="157"/>
        <v>-0.17219999999999999</v>
      </c>
    </row>
    <row r="646" spans="1:21" x14ac:dyDescent="0.35">
      <c r="A646" s="193">
        <v>43622</v>
      </c>
      <c r="B646">
        <v>0.356908</v>
      </c>
      <c r="C646">
        <v>-16.72</v>
      </c>
      <c r="D646">
        <v>-7.07</v>
      </c>
      <c r="E646">
        <v>-14.64</v>
      </c>
      <c r="F646">
        <v>-48.42</v>
      </c>
      <c r="G646">
        <v>220.27</v>
      </c>
      <c r="H646">
        <v>-33.549999999999997</v>
      </c>
      <c r="I646">
        <v>35.479999999999997</v>
      </c>
      <c r="J646">
        <v>-17.53</v>
      </c>
      <c r="K646" s="108">
        <f>INDEX(Bonds!$A$1:$I$1387,MATCH(Sov!A646,Bonds!$A$1:$A$1387,0),4)</f>
        <v>0.27850000000000003</v>
      </c>
      <c r="L646" s="110">
        <f t="shared" si="158"/>
        <v>43622</v>
      </c>
      <c r="M646" s="187">
        <f t="shared" si="159"/>
        <v>7.8407999999999978E-2</v>
      </c>
      <c r="N646" s="187">
        <f t="shared" si="150"/>
        <v>-0.16719999999999999</v>
      </c>
      <c r="O646" s="187">
        <f t="shared" si="151"/>
        <v>-7.0699999999999999E-2</v>
      </c>
      <c r="P646" s="187">
        <f t="shared" si="152"/>
        <v>-0.1464</v>
      </c>
      <c r="Q646" s="187">
        <f t="shared" si="153"/>
        <v>-0.48420000000000002</v>
      </c>
      <c r="R646" s="187">
        <f t="shared" si="154"/>
        <v>2.2027000000000001</v>
      </c>
      <c r="S646" s="187">
        <f t="shared" si="155"/>
        <v>-0.33549999999999996</v>
      </c>
      <c r="T646" s="187">
        <f t="shared" si="156"/>
        <v>0.35479999999999995</v>
      </c>
      <c r="U646" s="187">
        <f t="shared" si="157"/>
        <v>-0.17530000000000001</v>
      </c>
    </row>
    <row r="647" spans="1:21" x14ac:dyDescent="0.35">
      <c r="A647" s="193">
        <v>43621</v>
      </c>
      <c r="B647">
        <v>0.29414800000000002</v>
      </c>
      <c r="C647">
        <v>-15.97</v>
      </c>
      <c r="D647">
        <v>-6.37</v>
      </c>
      <c r="E647">
        <v>-12.47</v>
      </c>
      <c r="F647">
        <v>-47.78</v>
      </c>
      <c r="G647">
        <v>218.64</v>
      </c>
      <c r="H647">
        <v>-32.130000000000003</v>
      </c>
      <c r="I647">
        <v>36.11</v>
      </c>
      <c r="J647">
        <v>-17.89</v>
      </c>
      <c r="K647" s="108">
        <f>INDEX(Bonds!$A$1:$I$1387,MATCH(Sov!A647,Bonds!$A$1:$A$1387,0),4)</f>
        <v>0.27400000000000002</v>
      </c>
      <c r="L647" s="110">
        <f t="shared" si="158"/>
        <v>43621</v>
      </c>
      <c r="M647" s="187">
        <f t="shared" si="159"/>
        <v>2.0147999999999999E-2</v>
      </c>
      <c r="N647" s="187">
        <f t="shared" si="150"/>
        <v>-0.15970000000000001</v>
      </c>
      <c r="O647" s="187">
        <f t="shared" si="151"/>
        <v>-6.3700000000000007E-2</v>
      </c>
      <c r="P647" s="187">
        <f t="shared" si="152"/>
        <v>-0.12470000000000001</v>
      </c>
      <c r="Q647" s="187">
        <f t="shared" si="153"/>
        <v>-0.4778</v>
      </c>
      <c r="R647" s="187">
        <f t="shared" si="154"/>
        <v>2.1863999999999999</v>
      </c>
      <c r="S647" s="187">
        <f t="shared" si="155"/>
        <v>-0.32130000000000003</v>
      </c>
      <c r="T647" s="187">
        <f t="shared" si="156"/>
        <v>0.36109999999999998</v>
      </c>
      <c r="U647" s="187">
        <f t="shared" si="157"/>
        <v>-0.1789</v>
      </c>
    </row>
    <row r="648" spans="1:21" x14ac:dyDescent="0.35">
      <c r="A648" s="193">
        <v>43620</v>
      </c>
      <c r="B648">
        <v>0.36160500000000001</v>
      </c>
      <c r="C648">
        <v>-16.170000000000002</v>
      </c>
      <c r="D648">
        <v>-6.55</v>
      </c>
      <c r="E648">
        <v>-11.61</v>
      </c>
      <c r="F648">
        <v>-48.76</v>
      </c>
      <c r="G648">
        <v>221.38</v>
      </c>
      <c r="H648">
        <v>-33.479999999999997</v>
      </c>
      <c r="I648">
        <v>38.799999999999997</v>
      </c>
      <c r="J648">
        <v>-18.36</v>
      </c>
      <c r="K648" s="108">
        <f>INDEX(Bonds!$A$1:$I$1387,MATCH(Sov!A648,Bonds!$A$1:$A$1387,0),4)</f>
        <v>0.29799999999999999</v>
      </c>
      <c r="L648" s="110">
        <f t="shared" si="158"/>
        <v>43620</v>
      </c>
      <c r="M648" s="187">
        <f t="shared" si="159"/>
        <v>6.3605000000000023E-2</v>
      </c>
      <c r="N648" s="187">
        <f t="shared" si="150"/>
        <v>-0.16170000000000001</v>
      </c>
      <c r="O648" s="187">
        <f t="shared" si="151"/>
        <v>-6.5500000000000003E-2</v>
      </c>
      <c r="P648" s="187">
        <f t="shared" si="152"/>
        <v>-0.11609999999999999</v>
      </c>
      <c r="Q648" s="187">
        <f t="shared" si="153"/>
        <v>-0.48759999999999998</v>
      </c>
      <c r="R648" s="187">
        <f t="shared" si="154"/>
        <v>2.2138</v>
      </c>
      <c r="S648" s="187">
        <f t="shared" si="155"/>
        <v>-0.33479999999999999</v>
      </c>
      <c r="T648" s="187">
        <f t="shared" si="156"/>
        <v>0.38799999999999996</v>
      </c>
      <c r="U648" s="187">
        <f t="shared" si="157"/>
        <v>-0.18359999999999999</v>
      </c>
    </row>
    <row r="649" spans="1:21" x14ac:dyDescent="0.35">
      <c r="A649" s="193">
        <v>43619</v>
      </c>
      <c r="B649">
        <v>0.385826</v>
      </c>
      <c r="C649">
        <v>-18.2</v>
      </c>
      <c r="D649">
        <v>-6.25</v>
      </c>
      <c r="E649">
        <v>-12.19</v>
      </c>
      <c r="F649">
        <v>-49.85</v>
      </c>
      <c r="G649">
        <v>222.77</v>
      </c>
      <c r="H649">
        <v>-34</v>
      </c>
      <c r="I649">
        <v>37.67</v>
      </c>
      <c r="J649">
        <v>-18.64</v>
      </c>
      <c r="K649" s="108">
        <f>INDEX(Bonds!$A$1:$I$1387,MATCH(Sov!A649,Bonds!$A$1:$A$1387,0),4)</f>
        <v>0.31540000000000001</v>
      </c>
      <c r="L649" s="110">
        <f t="shared" si="158"/>
        <v>43619</v>
      </c>
      <c r="M649" s="187">
        <f t="shared" si="159"/>
        <v>7.0425999999999989E-2</v>
      </c>
      <c r="N649" s="187">
        <f t="shared" si="150"/>
        <v>-0.182</v>
      </c>
      <c r="O649" s="187">
        <f t="shared" si="151"/>
        <v>-6.25E-2</v>
      </c>
      <c r="P649" s="187">
        <f t="shared" si="152"/>
        <v>-0.12189999999999999</v>
      </c>
      <c r="Q649" s="187">
        <f t="shared" si="153"/>
        <v>-0.4985</v>
      </c>
      <c r="R649" s="187">
        <f t="shared" si="154"/>
        <v>2.2277</v>
      </c>
      <c r="S649" s="187">
        <f t="shared" si="155"/>
        <v>-0.34</v>
      </c>
      <c r="T649" s="187">
        <f t="shared" si="156"/>
        <v>0.37670000000000003</v>
      </c>
      <c r="U649" s="187">
        <f t="shared" si="157"/>
        <v>-0.18640000000000001</v>
      </c>
    </row>
    <row r="650" spans="1:21" x14ac:dyDescent="0.35">
      <c r="A650" s="193">
        <v>43616</v>
      </c>
      <c r="B650">
        <v>0.40087899999999999</v>
      </c>
      <c r="C650">
        <v>-18.510000000000002</v>
      </c>
      <c r="D650">
        <v>-4.3899999999999997</v>
      </c>
      <c r="E650">
        <v>-11.93</v>
      </c>
      <c r="F650">
        <v>-50.41</v>
      </c>
      <c r="G650">
        <v>232.29</v>
      </c>
      <c r="H650">
        <v>-35.200000000000003</v>
      </c>
      <c r="I650">
        <v>39.11</v>
      </c>
      <c r="J650">
        <v>-18.95</v>
      </c>
      <c r="K650" s="108">
        <f>INDEX(Bonds!$A$1:$I$1387,MATCH(Sov!A650,Bonds!$A$1:$A$1387,0),4)</f>
        <v>0.32500000000000001</v>
      </c>
      <c r="L650" s="110">
        <f t="shared" si="158"/>
        <v>43616</v>
      </c>
      <c r="M650" s="187">
        <f t="shared" si="159"/>
        <v>7.5878999999999974E-2</v>
      </c>
      <c r="N650" s="187">
        <f t="shared" si="150"/>
        <v>-0.18510000000000001</v>
      </c>
      <c r="O650" s="187">
        <f t="shared" si="151"/>
        <v>-4.3899999999999995E-2</v>
      </c>
      <c r="P650" s="187">
        <f t="shared" si="152"/>
        <v>-0.1193</v>
      </c>
      <c r="Q650" s="187">
        <f t="shared" si="153"/>
        <v>-0.50409999999999999</v>
      </c>
      <c r="R650" s="187">
        <f t="shared" si="154"/>
        <v>2.3228999999999997</v>
      </c>
      <c r="S650" s="187">
        <f t="shared" si="155"/>
        <v>-0.35200000000000004</v>
      </c>
      <c r="T650" s="187">
        <f t="shared" si="156"/>
        <v>0.3911</v>
      </c>
      <c r="U650" s="187">
        <f t="shared" si="157"/>
        <v>-0.1895</v>
      </c>
    </row>
    <row r="651" spans="1:21" x14ac:dyDescent="0.35">
      <c r="A651" s="193">
        <v>43615</v>
      </c>
      <c r="B651">
        <v>0.45278000000000002</v>
      </c>
      <c r="C651">
        <v>-16.29</v>
      </c>
      <c r="D651">
        <v>-2.5099999999999998</v>
      </c>
      <c r="E651">
        <v>-10.210000000000001</v>
      </c>
      <c r="F651">
        <v>-50.61</v>
      </c>
      <c r="G651">
        <v>230.03</v>
      </c>
      <c r="H651">
        <v>-33.04</v>
      </c>
      <c r="I651">
        <v>43.53</v>
      </c>
      <c r="J651">
        <v>-19.309999999999999</v>
      </c>
      <c r="K651" s="108">
        <f>INDEX(Bonds!$A$1:$I$1387,MATCH(Sov!A651,Bonds!$A$1:$A$1387,0),4)</f>
        <v>0.34</v>
      </c>
      <c r="L651" s="110">
        <f t="shared" si="158"/>
        <v>43615</v>
      </c>
      <c r="M651" s="187">
        <f t="shared" si="159"/>
        <v>0.11277999999999999</v>
      </c>
      <c r="N651" s="187">
        <f t="shared" si="150"/>
        <v>-0.16289999999999999</v>
      </c>
      <c r="O651" s="187">
        <f t="shared" si="151"/>
        <v>-2.5099999999999997E-2</v>
      </c>
      <c r="P651" s="187">
        <f t="shared" si="152"/>
        <v>-0.10210000000000001</v>
      </c>
      <c r="Q651" s="187">
        <f t="shared" si="153"/>
        <v>-0.50609999999999999</v>
      </c>
      <c r="R651" s="187">
        <f t="shared" si="154"/>
        <v>2.3003</v>
      </c>
      <c r="S651" s="187">
        <f t="shared" si="155"/>
        <v>-0.33039999999999997</v>
      </c>
      <c r="T651" s="187">
        <f t="shared" si="156"/>
        <v>0.43530000000000002</v>
      </c>
      <c r="U651" s="187">
        <f t="shared" si="157"/>
        <v>-0.19309999999999999</v>
      </c>
    </row>
    <row r="652" spans="1:21" x14ac:dyDescent="0.35">
      <c r="A652" s="193">
        <v>43614</v>
      </c>
      <c r="B652">
        <v>0.49937199999999998</v>
      </c>
      <c r="C652">
        <v>-18.059999999999999</v>
      </c>
      <c r="D652">
        <v>-2.8</v>
      </c>
      <c r="E652">
        <v>-12.15</v>
      </c>
      <c r="F652">
        <v>-48.75</v>
      </c>
      <c r="G652">
        <v>229.93</v>
      </c>
      <c r="H652">
        <v>-33.479999999999997</v>
      </c>
      <c r="I652">
        <v>39.07</v>
      </c>
      <c r="J652">
        <v>-19.47</v>
      </c>
      <c r="K652" s="108">
        <f>INDEX(Bonds!$A$1:$I$1387,MATCH(Sov!A652,Bonds!$A$1:$A$1387,0),4)</f>
        <v>0.34</v>
      </c>
      <c r="L652" s="110">
        <f t="shared" si="158"/>
        <v>43614</v>
      </c>
      <c r="M652" s="187">
        <f t="shared" si="159"/>
        <v>0.15937199999999996</v>
      </c>
      <c r="N652" s="187">
        <f t="shared" si="150"/>
        <v>-0.18059999999999998</v>
      </c>
      <c r="O652" s="187">
        <f t="shared" si="151"/>
        <v>-2.7999999999999997E-2</v>
      </c>
      <c r="P652" s="187">
        <f t="shared" si="152"/>
        <v>-0.1215</v>
      </c>
      <c r="Q652" s="187">
        <f t="shared" si="153"/>
        <v>-0.48749999999999999</v>
      </c>
      <c r="R652" s="187">
        <f t="shared" si="154"/>
        <v>2.2993000000000001</v>
      </c>
      <c r="S652" s="187">
        <f t="shared" si="155"/>
        <v>-0.33479999999999999</v>
      </c>
      <c r="T652" s="187">
        <f t="shared" si="156"/>
        <v>0.39069999999999999</v>
      </c>
      <c r="U652" s="187">
        <f t="shared" si="157"/>
        <v>-0.19469999999999998</v>
      </c>
    </row>
    <row r="653" spans="1:21" x14ac:dyDescent="0.35">
      <c r="A653" s="193">
        <v>43613</v>
      </c>
      <c r="B653">
        <v>0.53949000000000003</v>
      </c>
      <c r="C653">
        <v>-17.38</v>
      </c>
      <c r="D653">
        <v>-1.31</v>
      </c>
      <c r="E653">
        <v>-10.86</v>
      </c>
      <c r="F653">
        <v>-50.06</v>
      </c>
      <c r="G653">
        <v>231.16</v>
      </c>
      <c r="H653">
        <v>-33.729999999999997</v>
      </c>
      <c r="I653">
        <v>43.5</v>
      </c>
      <c r="J653">
        <v>-18.93</v>
      </c>
      <c r="K653" s="108">
        <f>INDEX(Bonds!$A$1:$I$1387,MATCH(Sov!A653,Bonds!$A$1:$A$1387,0),4)</f>
        <v>0.35</v>
      </c>
      <c r="L653" s="110">
        <f t="shared" si="158"/>
        <v>43613</v>
      </c>
      <c r="M653" s="187">
        <f t="shared" si="159"/>
        <v>0.18949000000000005</v>
      </c>
      <c r="N653" s="187">
        <f t="shared" ref="N653:N716" si="160">C653/100</f>
        <v>-0.17379999999999998</v>
      </c>
      <c r="O653" s="187">
        <f t="shared" ref="O653:O716" si="161">D653/100</f>
        <v>-1.3100000000000001E-2</v>
      </c>
      <c r="P653" s="187">
        <f t="shared" ref="P653:P716" si="162">E653/100</f>
        <v>-0.10859999999999999</v>
      </c>
      <c r="Q653" s="187">
        <f t="shared" ref="Q653:Q716" si="163">F653/100</f>
        <v>-0.50060000000000004</v>
      </c>
      <c r="R653" s="187">
        <f t="shared" ref="R653:R716" si="164">G653/100</f>
        <v>2.3115999999999999</v>
      </c>
      <c r="S653" s="187">
        <f t="shared" ref="S653:S716" si="165">H653/100</f>
        <v>-0.33729999999999999</v>
      </c>
      <c r="T653" s="187">
        <f t="shared" ref="T653:T716" si="166">I653/100</f>
        <v>0.435</v>
      </c>
      <c r="U653" s="187">
        <f t="shared" ref="U653:U716" si="167">J653/100</f>
        <v>-0.1893</v>
      </c>
    </row>
    <row r="654" spans="1:21" x14ac:dyDescent="0.35">
      <c r="A654" s="193">
        <v>43609</v>
      </c>
      <c r="B654">
        <v>0.53949000000000003</v>
      </c>
      <c r="C654">
        <v>-18.440000000000001</v>
      </c>
      <c r="D654">
        <v>-3.33</v>
      </c>
      <c r="E654">
        <v>-12.28</v>
      </c>
      <c r="F654">
        <v>-48.44</v>
      </c>
      <c r="G654">
        <v>214.2</v>
      </c>
      <c r="H654">
        <v>-34.08</v>
      </c>
      <c r="I654">
        <v>42.81</v>
      </c>
      <c r="J654">
        <v>-18.34</v>
      </c>
      <c r="K654" s="108">
        <f>INDEX(Bonds!$A$1:$I$1387,MATCH(Sov!A654,Bonds!$A$1:$A$1387,0),4)</f>
        <v>0.39700000000000002</v>
      </c>
      <c r="L654" s="110">
        <f t="shared" si="158"/>
        <v>43609</v>
      </c>
      <c r="M654" s="187">
        <f t="shared" si="159"/>
        <v>0.14249000000000001</v>
      </c>
      <c r="N654" s="187">
        <f t="shared" si="160"/>
        <v>-0.18440000000000001</v>
      </c>
      <c r="O654" s="187">
        <f t="shared" si="161"/>
        <v>-3.3300000000000003E-2</v>
      </c>
      <c r="P654" s="187">
        <f t="shared" si="162"/>
        <v>-0.12279999999999999</v>
      </c>
      <c r="Q654" s="187">
        <f t="shared" si="163"/>
        <v>-0.4844</v>
      </c>
      <c r="R654" s="187">
        <f t="shared" si="164"/>
        <v>2.1419999999999999</v>
      </c>
      <c r="S654" s="187">
        <f t="shared" si="165"/>
        <v>-0.34079999999999999</v>
      </c>
      <c r="T654" s="187">
        <f t="shared" si="166"/>
        <v>0.42810000000000004</v>
      </c>
      <c r="U654" s="187">
        <f t="shared" si="167"/>
        <v>-0.18340000000000001</v>
      </c>
    </row>
    <row r="655" spans="1:21" x14ac:dyDescent="0.35">
      <c r="A655" s="193">
        <v>43608</v>
      </c>
      <c r="B655">
        <v>0.64442600000000005</v>
      </c>
      <c r="C655">
        <v>-18.03</v>
      </c>
      <c r="D655">
        <v>-3.05</v>
      </c>
      <c r="E655">
        <v>-11.82</v>
      </c>
      <c r="F655">
        <v>-49.9</v>
      </c>
      <c r="G655">
        <v>222.18</v>
      </c>
      <c r="H655">
        <v>-33.17</v>
      </c>
      <c r="I655">
        <v>46.08</v>
      </c>
      <c r="J655">
        <v>-18.2</v>
      </c>
      <c r="K655" s="108">
        <f>INDEX(Bonds!$A$1:$I$1387,MATCH(Sov!A655,Bonds!$A$1:$A$1387,0),4)</f>
        <v>0.40100000000000002</v>
      </c>
      <c r="L655" s="110">
        <f t="shared" si="158"/>
        <v>43608</v>
      </c>
      <c r="M655" s="187">
        <f t="shared" si="159"/>
        <v>0.24342600000000003</v>
      </c>
      <c r="N655" s="187">
        <f t="shared" si="160"/>
        <v>-0.18030000000000002</v>
      </c>
      <c r="O655" s="187">
        <f t="shared" si="161"/>
        <v>-3.0499999999999999E-2</v>
      </c>
      <c r="P655" s="187">
        <f t="shared" si="162"/>
        <v>-0.1182</v>
      </c>
      <c r="Q655" s="187">
        <f t="shared" si="163"/>
        <v>-0.499</v>
      </c>
      <c r="R655" s="187">
        <f t="shared" si="164"/>
        <v>2.2218</v>
      </c>
      <c r="S655" s="187">
        <f t="shared" si="165"/>
        <v>-0.33169999999999999</v>
      </c>
      <c r="T655" s="187">
        <f t="shared" si="166"/>
        <v>0.46079999999999999</v>
      </c>
      <c r="U655" s="187">
        <f t="shared" si="167"/>
        <v>-0.182</v>
      </c>
    </row>
    <row r="656" spans="1:21" x14ac:dyDescent="0.35">
      <c r="A656" s="193">
        <v>43607</v>
      </c>
      <c r="B656">
        <v>0.57695200000000002</v>
      </c>
      <c r="C656">
        <v>-18.12</v>
      </c>
      <c r="D656">
        <v>-3.78</v>
      </c>
      <c r="E656">
        <v>-12.77</v>
      </c>
      <c r="F656">
        <v>-48.81</v>
      </c>
      <c r="G656">
        <v>218.89</v>
      </c>
      <c r="H656">
        <v>-31.53</v>
      </c>
      <c r="I656">
        <v>44.25</v>
      </c>
      <c r="J656">
        <v>-17.11</v>
      </c>
      <c r="K656" s="108">
        <f>INDEX(Bonds!$A$1:$I$1387,MATCH(Sov!A656,Bonds!$A$1:$A$1387,0),4)</f>
        <v>0.42499999999999999</v>
      </c>
      <c r="L656" s="110">
        <f t="shared" si="158"/>
        <v>43607</v>
      </c>
      <c r="M656" s="187">
        <f t="shared" si="159"/>
        <v>0.15195200000000003</v>
      </c>
      <c r="N656" s="187">
        <f t="shared" si="160"/>
        <v>-0.1812</v>
      </c>
      <c r="O656" s="187">
        <f t="shared" si="161"/>
        <v>-3.78E-2</v>
      </c>
      <c r="P656" s="187">
        <f t="shared" si="162"/>
        <v>-0.12770000000000001</v>
      </c>
      <c r="Q656" s="187">
        <f t="shared" si="163"/>
        <v>-0.48810000000000003</v>
      </c>
      <c r="R656" s="187">
        <f t="shared" si="164"/>
        <v>2.1888999999999998</v>
      </c>
      <c r="S656" s="187">
        <f t="shared" si="165"/>
        <v>-0.31530000000000002</v>
      </c>
      <c r="T656" s="187">
        <f t="shared" si="166"/>
        <v>0.4425</v>
      </c>
      <c r="U656" s="187">
        <f t="shared" si="167"/>
        <v>-0.1711</v>
      </c>
    </row>
    <row r="657" spans="1:21" x14ac:dyDescent="0.35">
      <c r="A657" s="193">
        <v>43606</v>
      </c>
      <c r="B657">
        <v>0.58864899999999998</v>
      </c>
      <c r="C657">
        <v>-16.79</v>
      </c>
      <c r="D657">
        <v>-2.44</v>
      </c>
      <c r="E657">
        <v>-11.78</v>
      </c>
      <c r="F657">
        <v>-48.08</v>
      </c>
      <c r="G657">
        <v>219.63</v>
      </c>
      <c r="H657">
        <v>-31.78</v>
      </c>
      <c r="I657">
        <v>45.15</v>
      </c>
      <c r="J657">
        <v>-16.399999999999999</v>
      </c>
      <c r="K657" s="108">
        <f>INDEX(Bonds!$A$1:$I$1387,MATCH(Sov!A657,Bonds!$A$1:$A$1387,0),4)</f>
        <v>0.442</v>
      </c>
      <c r="L657" s="110">
        <f t="shared" si="158"/>
        <v>43606</v>
      </c>
      <c r="M657" s="187">
        <f t="shared" si="159"/>
        <v>0.14664899999999997</v>
      </c>
      <c r="N657" s="187">
        <f t="shared" si="160"/>
        <v>-0.16789999999999999</v>
      </c>
      <c r="O657" s="187">
        <f t="shared" si="161"/>
        <v>-2.4399999999999998E-2</v>
      </c>
      <c r="P657" s="187">
        <f t="shared" si="162"/>
        <v>-0.11779999999999999</v>
      </c>
      <c r="Q657" s="187">
        <f t="shared" si="163"/>
        <v>-0.48080000000000001</v>
      </c>
      <c r="R657" s="187">
        <f t="shared" si="164"/>
        <v>2.1962999999999999</v>
      </c>
      <c r="S657" s="187">
        <f t="shared" si="165"/>
        <v>-0.31780000000000003</v>
      </c>
      <c r="T657" s="187">
        <f t="shared" si="166"/>
        <v>0.45150000000000001</v>
      </c>
      <c r="U657" s="187">
        <f t="shared" si="167"/>
        <v>-0.16399999999999998</v>
      </c>
    </row>
    <row r="658" spans="1:21" x14ac:dyDescent="0.35">
      <c r="A658" s="193">
        <v>43605</v>
      </c>
      <c r="B658">
        <v>0.60375299999999998</v>
      </c>
      <c r="C658">
        <v>-18.579999999999998</v>
      </c>
      <c r="D658">
        <v>-3.48</v>
      </c>
      <c r="E658">
        <v>-12.25</v>
      </c>
      <c r="F658">
        <v>-49.17</v>
      </c>
      <c r="G658">
        <v>225.18</v>
      </c>
      <c r="H658">
        <v>-33.99</v>
      </c>
      <c r="I658">
        <v>45.94</v>
      </c>
      <c r="J658">
        <v>-17.239999999999998</v>
      </c>
      <c r="K658" s="108">
        <f>INDEX(Bonds!$A$1:$I$1387,MATCH(Sov!A658,Bonds!$A$1:$A$1387,0),4)</f>
        <v>0.438</v>
      </c>
      <c r="L658" s="110">
        <f t="shared" si="158"/>
        <v>43605</v>
      </c>
      <c r="M658" s="187">
        <f t="shared" si="159"/>
        <v>0.16575299999999998</v>
      </c>
      <c r="N658" s="187">
        <f t="shared" si="160"/>
        <v>-0.18579999999999999</v>
      </c>
      <c r="O658" s="187">
        <f t="shared" si="161"/>
        <v>-3.4799999999999998E-2</v>
      </c>
      <c r="P658" s="187">
        <f t="shared" si="162"/>
        <v>-0.1225</v>
      </c>
      <c r="Q658" s="187">
        <f t="shared" si="163"/>
        <v>-0.49170000000000003</v>
      </c>
      <c r="R658" s="187">
        <f t="shared" si="164"/>
        <v>2.2518000000000002</v>
      </c>
      <c r="S658" s="187">
        <f t="shared" si="165"/>
        <v>-0.33990000000000004</v>
      </c>
      <c r="T658" s="187">
        <f t="shared" si="166"/>
        <v>0.45939999999999998</v>
      </c>
      <c r="U658" s="187">
        <f t="shared" si="167"/>
        <v>-0.1724</v>
      </c>
    </row>
    <row r="659" spans="1:21" x14ac:dyDescent="0.35">
      <c r="A659" s="193">
        <v>43602</v>
      </c>
      <c r="B659">
        <v>0.62595199999999995</v>
      </c>
      <c r="C659">
        <v>-18.850000000000001</v>
      </c>
      <c r="D659">
        <v>-4.1100000000000003</v>
      </c>
      <c r="E659">
        <v>-12.94</v>
      </c>
      <c r="F659">
        <v>-48.66</v>
      </c>
      <c r="G659">
        <v>223.32</v>
      </c>
      <c r="H659">
        <v>-33.03</v>
      </c>
      <c r="I659">
        <v>46.6</v>
      </c>
      <c r="J659">
        <v>-16.989999999999998</v>
      </c>
      <c r="K659" s="108">
        <f>INDEX(Bonds!$A$1:$I$1387,MATCH(Sov!A659,Bonds!$A$1:$A$1387,0),4)</f>
        <v>0.41</v>
      </c>
      <c r="L659" s="110">
        <f t="shared" si="158"/>
        <v>43602</v>
      </c>
      <c r="M659" s="187">
        <f t="shared" si="159"/>
        <v>0.21595199999999998</v>
      </c>
      <c r="N659" s="187">
        <f t="shared" si="160"/>
        <v>-0.1885</v>
      </c>
      <c r="O659" s="187">
        <f t="shared" si="161"/>
        <v>-4.1100000000000005E-2</v>
      </c>
      <c r="P659" s="187">
        <f t="shared" si="162"/>
        <v>-0.12939999999999999</v>
      </c>
      <c r="Q659" s="187">
        <f t="shared" si="163"/>
        <v>-0.48659999999999998</v>
      </c>
      <c r="R659" s="187">
        <f t="shared" si="164"/>
        <v>2.2332000000000001</v>
      </c>
      <c r="S659" s="187">
        <f t="shared" si="165"/>
        <v>-0.33030000000000004</v>
      </c>
      <c r="T659" s="187">
        <f t="shared" si="166"/>
        <v>0.46600000000000003</v>
      </c>
      <c r="U659" s="187">
        <f t="shared" si="167"/>
        <v>-0.1699</v>
      </c>
    </row>
    <row r="660" spans="1:21" x14ac:dyDescent="0.35">
      <c r="A660" s="193">
        <v>43601</v>
      </c>
      <c r="B660">
        <v>0.63365300000000002</v>
      </c>
      <c r="C660">
        <v>-18.829999999999998</v>
      </c>
      <c r="D660">
        <v>-2.9</v>
      </c>
      <c r="E660">
        <v>-12.42</v>
      </c>
      <c r="F660">
        <v>-49.02</v>
      </c>
      <c r="G660">
        <v>225.72</v>
      </c>
      <c r="H660">
        <v>-34.44</v>
      </c>
      <c r="I660">
        <v>48.18</v>
      </c>
      <c r="J660">
        <v>-17.16</v>
      </c>
      <c r="K660" s="108">
        <f>INDEX(Bonds!$A$1:$I$1387,MATCH(Sov!A660,Bonds!$A$1:$A$1387,0),4)</f>
        <v>0.42</v>
      </c>
      <c r="L660" s="110">
        <f t="shared" si="158"/>
        <v>43601</v>
      </c>
      <c r="M660" s="187">
        <f t="shared" si="159"/>
        <v>0.21365300000000004</v>
      </c>
      <c r="N660" s="187">
        <f t="shared" si="160"/>
        <v>-0.1883</v>
      </c>
      <c r="O660" s="187">
        <f t="shared" si="161"/>
        <v>-2.8999999999999998E-2</v>
      </c>
      <c r="P660" s="187">
        <f t="shared" si="162"/>
        <v>-0.1242</v>
      </c>
      <c r="Q660" s="187">
        <f t="shared" si="163"/>
        <v>-0.49020000000000002</v>
      </c>
      <c r="R660" s="187">
        <f t="shared" si="164"/>
        <v>2.2572000000000001</v>
      </c>
      <c r="S660" s="187">
        <f t="shared" si="165"/>
        <v>-0.34439999999999998</v>
      </c>
      <c r="T660" s="187">
        <f t="shared" si="166"/>
        <v>0.48180000000000001</v>
      </c>
      <c r="U660" s="187">
        <f t="shared" si="167"/>
        <v>-0.1716</v>
      </c>
    </row>
    <row r="661" spans="1:21" x14ac:dyDescent="0.35">
      <c r="A661" s="193">
        <v>43600</v>
      </c>
      <c r="B661">
        <v>0.63895900000000005</v>
      </c>
      <c r="C661">
        <v>-16.170000000000002</v>
      </c>
      <c r="D661">
        <v>-1.51</v>
      </c>
      <c r="E661">
        <v>-11.82</v>
      </c>
      <c r="F661">
        <v>-50.25</v>
      </c>
      <c r="G661">
        <v>231.6</v>
      </c>
      <c r="H661">
        <v>-33.049999999999997</v>
      </c>
      <c r="I661">
        <v>54.2</v>
      </c>
      <c r="J661">
        <v>-17.25</v>
      </c>
      <c r="K661" s="108">
        <f>INDEX(Bonds!$A$1:$I$1387,MATCH(Sov!A661,Bonds!$A$1:$A$1387,0),4)</f>
        <v>0.4</v>
      </c>
      <c r="L661" s="110">
        <f t="shared" si="158"/>
        <v>43600</v>
      </c>
      <c r="M661" s="187">
        <f t="shared" si="159"/>
        <v>0.23895900000000003</v>
      </c>
      <c r="N661" s="187">
        <f t="shared" si="160"/>
        <v>-0.16170000000000001</v>
      </c>
      <c r="O661" s="187">
        <f t="shared" si="161"/>
        <v>-1.5100000000000001E-2</v>
      </c>
      <c r="P661" s="187">
        <f t="shared" si="162"/>
        <v>-0.1182</v>
      </c>
      <c r="Q661" s="187">
        <f t="shared" si="163"/>
        <v>-0.50249999999999995</v>
      </c>
      <c r="R661" s="187">
        <f t="shared" si="164"/>
        <v>2.3159999999999998</v>
      </c>
      <c r="S661" s="187">
        <f t="shared" si="165"/>
        <v>-0.33049999999999996</v>
      </c>
      <c r="T661" s="187">
        <f t="shared" si="166"/>
        <v>0.54200000000000004</v>
      </c>
      <c r="U661" s="187">
        <f t="shared" si="167"/>
        <v>-0.17249999999999999</v>
      </c>
    </row>
    <row r="662" spans="1:21" x14ac:dyDescent="0.35">
      <c r="A662" s="193">
        <v>43599</v>
      </c>
      <c r="B662">
        <v>0.60516099999999995</v>
      </c>
      <c r="C662">
        <v>-17.02</v>
      </c>
      <c r="D662">
        <v>-1.54</v>
      </c>
      <c r="E662">
        <v>-11.57</v>
      </c>
      <c r="F662">
        <v>-48.9</v>
      </c>
      <c r="G662">
        <v>226.43</v>
      </c>
      <c r="H662">
        <v>-32.78</v>
      </c>
      <c r="I662">
        <v>53.8</v>
      </c>
      <c r="J662">
        <v>-16.47</v>
      </c>
      <c r="K662" s="108">
        <f>INDEX(Bonds!$A$1:$I$1387,MATCH(Sov!A662,Bonds!$A$1:$A$1387,0),4)</f>
        <v>0.4365</v>
      </c>
      <c r="L662" s="110">
        <f t="shared" si="158"/>
        <v>43599</v>
      </c>
      <c r="M662" s="187">
        <f t="shared" si="159"/>
        <v>0.16866099999999995</v>
      </c>
      <c r="N662" s="187">
        <f t="shared" si="160"/>
        <v>-0.17019999999999999</v>
      </c>
      <c r="O662" s="187">
        <f t="shared" si="161"/>
        <v>-1.54E-2</v>
      </c>
      <c r="P662" s="187">
        <f t="shared" si="162"/>
        <v>-0.1157</v>
      </c>
      <c r="Q662" s="187">
        <f t="shared" si="163"/>
        <v>-0.48899999999999999</v>
      </c>
      <c r="R662" s="187">
        <f t="shared" si="164"/>
        <v>2.2643</v>
      </c>
      <c r="S662" s="187">
        <f t="shared" si="165"/>
        <v>-0.32780000000000004</v>
      </c>
      <c r="T662" s="187">
        <f t="shared" si="166"/>
        <v>0.53799999999999992</v>
      </c>
      <c r="U662" s="187">
        <f t="shared" si="167"/>
        <v>-0.16469999999999999</v>
      </c>
    </row>
    <row r="663" spans="1:21" x14ac:dyDescent="0.35">
      <c r="A663" s="193">
        <v>43598</v>
      </c>
      <c r="B663">
        <v>0.62612000000000001</v>
      </c>
      <c r="C663">
        <v>-18.45</v>
      </c>
      <c r="D663">
        <v>-2.44</v>
      </c>
      <c r="E663">
        <v>-11.69</v>
      </c>
      <c r="F663">
        <v>-48.68</v>
      </c>
      <c r="G663">
        <v>224.02</v>
      </c>
      <c r="H663">
        <v>-34.47</v>
      </c>
      <c r="I663">
        <v>55.27</v>
      </c>
      <c r="J663">
        <v>-16.71</v>
      </c>
      <c r="K663" s="108">
        <f>INDEX(Bonds!$A$1:$I$1387,MATCH(Sov!A663,Bonds!$A$1:$A$1387,0),4)</f>
        <v>0.43</v>
      </c>
      <c r="L663" s="110">
        <f t="shared" si="158"/>
        <v>43598</v>
      </c>
      <c r="M663" s="187">
        <f t="shared" si="159"/>
        <v>0.19612000000000002</v>
      </c>
      <c r="N663" s="187">
        <f t="shared" si="160"/>
        <v>-0.1845</v>
      </c>
      <c r="O663" s="187">
        <f t="shared" si="161"/>
        <v>-2.4399999999999998E-2</v>
      </c>
      <c r="P663" s="187">
        <f t="shared" si="162"/>
        <v>-0.11689999999999999</v>
      </c>
      <c r="Q663" s="187">
        <f t="shared" si="163"/>
        <v>-0.48680000000000001</v>
      </c>
      <c r="R663" s="187">
        <f t="shared" si="164"/>
        <v>2.2402000000000002</v>
      </c>
      <c r="S663" s="187">
        <f t="shared" si="165"/>
        <v>-0.34470000000000001</v>
      </c>
      <c r="T663" s="187">
        <f t="shared" si="166"/>
        <v>0.55270000000000008</v>
      </c>
      <c r="U663" s="187">
        <f t="shared" si="167"/>
        <v>-0.1671</v>
      </c>
    </row>
    <row r="664" spans="1:21" x14ac:dyDescent="0.35">
      <c r="A664" s="193">
        <v>43595</v>
      </c>
      <c r="B664">
        <v>0.66744499999999995</v>
      </c>
      <c r="C664">
        <v>-16.940000000000001</v>
      </c>
      <c r="D664">
        <v>-2.31</v>
      </c>
      <c r="E664">
        <v>-12.12</v>
      </c>
      <c r="F664">
        <v>-48.68</v>
      </c>
      <c r="G664">
        <v>220.46</v>
      </c>
      <c r="H664">
        <v>-34.31</v>
      </c>
      <c r="I664">
        <v>50.65</v>
      </c>
      <c r="J664">
        <v>-16.29</v>
      </c>
      <c r="K664" s="108">
        <f>INDEX(Bonds!$A$1:$I$1387,MATCH(Sov!A664,Bonds!$A$1:$A$1387,0),4)</f>
        <v>0.46</v>
      </c>
      <c r="L664" s="110">
        <f t="shared" si="158"/>
        <v>43595</v>
      </c>
      <c r="M664" s="187">
        <f t="shared" si="159"/>
        <v>0.20744499999999994</v>
      </c>
      <c r="N664" s="187">
        <f t="shared" si="160"/>
        <v>-0.16940000000000002</v>
      </c>
      <c r="O664" s="187">
        <f t="shared" si="161"/>
        <v>-2.3099999999999999E-2</v>
      </c>
      <c r="P664" s="187">
        <f t="shared" si="162"/>
        <v>-0.12119999999999999</v>
      </c>
      <c r="Q664" s="187">
        <f t="shared" si="163"/>
        <v>-0.48680000000000001</v>
      </c>
      <c r="R664" s="187">
        <f t="shared" si="164"/>
        <v>2.2046000000000001</v>
      </c>
      <c r="S664" s="187">
        <f t="shared" si="165"/>
        <v>-0.34310000000000002</v>
      </c>
      <c r="T664" s="187">
        <f t="shared" si="166"/>
        <v>0.50649999999999995</v>
      </c>
      <c r="U664" s="187">
        <f t="shared" si="167"/>
        <v>-0.16289999999999999</v>
      </c>
    </row>
    <row r="665" spans="1:21" x14ac:dyDescent="0.35">
      <c r="A665" s="193">
        <v>43594</v>
      </c>
      <c r="B665">
        <v>0.69250900000000004</v>
      </c>
      <c r="C665">
        <v>-17.8</v>
      </c>
      <c r="D665">
        <v>-4.59</v>
      </c>
      <c r="E665">
        <v>-13.08</v>
      </c>
      <c r="F665">
        <v>-49.79</v>
      </c>
      <c r="G665">
        <v>220.07</v>
      </c>
      <c r="H665">
        <v>-34.32</v>
      </c>
      <c r="I665">
        <v>54.25</v>
      </c>
      <c r="J665">
        <v>-16.399999999999999</v>
      </c>
      <c r="K665" s="108">
        <f>INDEX(Bonds!$A$1:$I$1387,MATCH(Sov!A665,Bonds!$A$1:$A$1387,0),4)</f>
        <v>0.47</v>
      </c>
      <c r="L665" s="110">
        <f t="shared" si="158"/>
        <v>43594</v>
      </c>
      <c r="M665" s="187">
        <f t="shared" si="159"/>
        <v>0.22250900000000007</v>
      </c>
      <c r="N665" s="187">
        <f t="shared" si="160"/>
        <v>-0.17800000000000002</v>
      </c>
      <c r="O665" s="187">
        <f t="shared" si="161"/>
        <v>-4.5899999999999996E-2</v>
      </c>
      <c r="P665" s="187">
        <f t="shared" si="162"/>
        <v>-0.1308</v>
      </c>
      <c r="Q665" s="187">
        <f t="shared" si="163"/>
        <v>-0.49790000000000001</v>
      </c>
      <c r="R665" s="187">
        <f t="shared" si="164"/>
        <v>2.2006999999999999</v>
      </c>
      <c r="S665" s="187">
        <f t="shared" si="165"/>
        <v>-0.34320000000000001</v>
      </c>
      <c r="T665" s="187">
        <f t="shared" si="166"/>
        <v>0.54249999999999998</v>
      </c>
      <c r="U665" s="187">
        <f t="shared" si="167"/>
        <v>-0.16399999999999998</v>
      </c>
    </row>
    <row r="666" spans="1:21" x14ac:dyDescent="0.35">
      <c r="A666" s="193">
        <v>43593</v>
      </c>
      <c r="B666">
        <v>0.63921799999999995</v>
      </c>
      <c r="C666">
        <v>-18.97</v>
      </c>
      <c r="D666">
        <v>-4.37</v>
      </c>
      <c r="E666">
        <v>-14.06</v>
      </c>
      <c r="F666">
        <v>-49.31</v>
      </c>
      <c r="G666">
        <v>213.55</v>
      </c>
      <c r="H666">
        <v>-34.479999999999997</v>
      </c>
      <c r="I666">
        <v>51.18</v>
      </c>
      <c r="J666">
        <v>-16.829999999999998</v>
      </c>
      <c r="K666" s="108">
        <f>INDEX(Bonds!$A$1:$I$1387,MATCH(Sov!A666,Bonds!$A$1:$A$1387,0),4)</f>
        <v>0.45</v>
      </c>
      <c r="L666" s="110">
        <f t="shared" si="158"/>
        <v>43593</v>
      </c>
      <c r="M666" s="187">
        <f t="shared" si="159"/>
        <v>0.18921799999999994</v>
      </c>
      <c r="N666" s="187">
        <f t="shared" si="160"/>
        <v>-0.18969999999999998</v>
      </c>
      <c r="O666" s="187">
        <f t="shared" si="161"/>
        <v>-4.3700000000000003E-2</v>
      </c>
      <c r="P666" s="187">
        <f t="shared" si="162"/>
        <v>-0.1406</v>
      </c>
      <c r="Q666" s="187">
        <f t="shared" si="163"/>
        <v>-0.49310000000000004</v>
      </c>
      <c r="R666" s="187">
        <f t="shared" si="164"/>
        <v>2.1355</v>
      </c>
      <c r="S666" s="187">
        <f t="shared" si="165"/>
        <v>-0.3448</v>
      </c>
      <c r="T666" s="187">
        <f t="shared" si="166"/>
        <v>0.51180000000000003</v>
      </c>
      <c r="U666" s="187">
        <f t="shared" si="167"/>
        <v>-0.16829999999999998</v>
      </c>
    </row>
    <row r="667" spans="1:21" x14ac:dyDescent="0.35">
      <c r="A667" s="193">
        <v>43592</v>
      </c>
      <c r="B667">
        <v>0.65136499999999997</v>
      </c>
      <c r="C667">
        <v>-18.34</v>
      </c>
      <c r="D667">
        <v>-5.8</v>
      </c>
      <c r="E667">
        <v>-14.04</v>
      </c>
      <c r="F667">
        <v>-48.44</v>
      </c>
      <c r="G667">
        <v>214.22</v>
      </c>
      <c r="H667">
        <v>-33.82</v>
      </c>
      <c r="I667">
        <v>50.34</v>
      </c>
      <c r="J667">
        <v>-16.3</v>
      </c>
      <c r="K667" s="108">
        <f>INDEX(Bonds!$A$1:$I$1387,MATCH(Sov!A667,Bonds!$A$1:$A$1387,0),4)</f>
        <v>0.46700000000000003</v>
      </c>
      <c r="L667" s="110">
        <f t="shared" si="158"/>
        <v>43592</v>
      </c>
      <c r="M667" s="187">
        <f t="shared" si="159"/>
        <v>0.18436499999999995</v>
      </c>
      <c r="N667" s="187">
        <f t="shared" si="160"/>
        <v>-0.18340000000000001</v>
      </c>
      <c r="O667" s="187">
        <f t="shared" si="161"/>
        <v>-5.7999999999999996E-2</v>
      </c>
      <c r="P667" s="187">
        <f t="shared" si="162"/>
        <v>-0.1404</v>
      </c>
      <c r="Q667" s="187">
        <f t="shared" si="163"/>
        <v>-0.4844</v>
      </c>
      <c r="R667" s="187">
        <f t="shared" si="164"/>
        <v>2.1421999999999999</v>
      </c>
      <c r="S667" s="187">
        <f t="shared" si="165"/>
        <v>-0.3382</v>
      </c>
      <c r="T667" s="187">
        <f t="shared" si="166"/>
        <v>0.50340000000000007</v>
      </c>
      <c r="U667" s="187">
        <f t="shared" si="167"/>
        <v>-0.16300000000000001</v>
      </c>
    </row>
    <row r="668" spans="1:21" x14ac:dyDescent="0.35">
      <c r="A668" s="193">
        <v>43588</v>
      </c>
      <c r="B668">
        <v>0.63724800000000004</v>
      </c>
      <c r="C668">
        <v>-17.79</v>
      </c>
      <c r="D668">
        <v>-7.26</v>
      </c>
      <c r="E668">
        <v>-14.83</v>
      </c>
      <c r="F668">
        <v>-47.97</v>
      </c>
      <c r="G668">
        <v>202.15</v>
      </c>
      <c r="H668">
        <v>-33.92</v>
      </c>
      <c r="I668">
        <v>47.27</v>
      </c>
      <c r="J668">
        <v>-15.82</v>
      </c>
      <c r="K668" s="108">
        <f>INDEX(Bonds!$A$1:$I$1387,MATCH(Sov!A668,Bonds!$A$1:$A$1387,0),4)</f>
        <v>0.5</v>
      </c>
      <c r="L668" s="110">
        <f t="shared" si="158"/>
        <v>43588</v>
      </c>
      <c r="M668" s="187">
        <f t="shared" si="159"/>
        <v>0.13724800000000004</v>
      </c>
      <c r="N668" s="187">
        <f t="shared" si="160"/>
        <v>-0.1779</v>
      </c>
      <c r="O668" s="187">
        <f t="shared" si="161"/>
        <v>-7.2599999999999998E-2</v>
      </c>
      <c r="P668" s="187">
        <f t="shared" si="162"/>
        <v>-0.14829999999999999</v>
      </c>
      <c r="Q668" s="187">
        <f t="shared" si="163"/>
        <v>-0.47970000000000002</v>
      </c>
      <c r="R668" s="187">
        <f t="shared" si="164"/>
        <v>2.0215000000000001</v>
      </c>
      <c r="S668" s="187">
        <f t="shared" si="165"/>
        <v>-0.3392</v>
      </c>
      <c r="T668" s="187">
        <f t="shared" si="166"/>
        <v>0.47270000000000001</v>
      </c>
      <c r="U668" s="187">
        <f t="shared" si="167"/>
        <v>-0.15820000000000001</v>
      </c>
    </row>
    <row r="669" spans="1:21" x14ac:dyDescent="0.35">
      <c r="A669" s="193">
        <v>43587</v>
      </c>
      <c r="B669">
        <v>0.62394300000000003</v>
      </c>
      <c r="C669">
        <v>-16.34</v>
      </c>
      <c r="D669">
        <v>-6.32</v>
      </c>
      <c r="E669">
        <v>-14.88</v>
      </c>
      <c r="F669">
        <v>-47.26</v>
      </c>
      <c r="G669">
        <v>201.74</v>
      </c>
      <c r="H669">
        <v>-33.28</v>
      </c>
      <c r="I669">
        <v>48.09</v>
      </c>
      <c r="J669">
        <v>-15.76</v>
      </c>
      <c r="K669" s="108">
        <f>INDEX(Bonds!$A$1:$I$1387,MATCH(Sov!A669,Bonds!$A$1:$A$1387,0),4)</f>
        <v>0.51949999999999996</v>
      </c>
      <c r="L669" s="110">
        <f t="shared" si="158"/>
        <v>43587</v>
      </c>
      <c r="M669" s="187">
        <f t="shared" si="159"/>
        <v>0.10444300000000006</v>
      </c>
      <c r="N669" s="187">
        <f t="shared" si="160"/>
        <v>-0.16339999999999999</v>
      </c>
      <c r="O669" s="187">
        <f t="shared" si="161"/>
        <v>-6.3200000000000006E-2</v>
      </c>
      <c r="P669" s="187">
        <f t="shared" si="162"/>
        <v>-0.14880000000000002</v>
      </c>
      <c r="Q669" s="187">
        <f t="shared" si="163"/>
        <v>-0.47259999999999996</v>
      </c>
      <c r="R669" s="187">
        <f t="shared" si="164"/>
        <v>2.0174000000000003</v>
      </c>
      <c r="S669" s="187">
        <f t="shared" si="165"/>
        <v>-0.33279999999999998</v>
      </c>
      <c r="T669" s="187">
        <f t="shared" si="166"/>
        <v>0.48090000000000005</v>
      </c>
      <c r="U669" s="187">
        <f t="shared" si="167"/>
        <v>-0.15759999999999999</v>
      </c>
    </row>
    <row r="670" spans="1:21" x14ac:dyDescent="0.35">
      <c r="A670" s="193">
        <v>43586</v>
      </c>
      <c r="B670">
        <v>0.62582499999999996</v>
      </c>
      <c r="C670">
        <v>-18.010000000000002</v>
      </c>
      <c r="D670">
        <v>-6.78</v>
      </c>
      <c r="E670">
        <v>-12.98</v>
      </c>
      <c r="F670">
        <v>-47.7</v>
      </c>
      <c r="G670">
        <v>203.34</v>
      </c>
      <c r="H670">
        <v>-33.61</v>
      </c>
      <c r="I670">
        <v>49.81</v>
      </c>
      <c r="J670">
        <v>-15.21</v>
      </c>
      <c r="K670" s="108">
        <f>INDEX(Bonds!$A$1:$I$1387,MATCH(Sov!A670,Bonds!$A$1:$A$1387,0),4)</f>
        <v>0.49</v>
      </c>
      <c r="L670" s="110">
        <f t="shared" si="158"/>
        <v>43586</v>
      </c>
      <c r="M670" s="187">
        <f t="shared" si="159"/>
        <v>0.13582499999999997</v>
      </c>
      <c r="N670" s="187">
        <f t="shared" si="160"/>
        <v>-0.18010000000000001</v>
      </c>
      <c r="O670" s="187">
        <f t="shared" si="161"/>
        <v>-6.7799999999999999E-2</v>
      </c>
      <c r="P670" s="187">
        <f t="shared" si="162"/>
        <v>-0.1298</v>
      </c>
      <c r="Q670" s="187">
        <f t="shared" si="163"/>
        <v>-0.47700000000000004</v>
      </c>
      <c r="R670" s="187">
        <f t="shared" si="164"/>
        <v>2.0333999999999999</v>
      </c>
      <c r="S670" s="187">
        <f t="shared" si="165"/>
        <v>-0.33610000000000001</v>
      </c>
      <c r="T670" s="187">
        <f t="shared" si="166"/>
        <v>0.49810000000000004</v>
      </c>
      <c r="U670" s="187">
        <f t="shared" si="167"/>
        <v>-0.15210000000000001</v>
      </c>
    </row>
    <row r="671" spans="1:21" x14ac:dyDescent="0.35">
      <c r="A671" s="193">
        <v>43585</v>
      </c>
      <c r="B671">
        <v>0.65602700000000003</v>
      </c>
      <c r="C671">
        <v>-18.010000000000002</v>
      </c>
      <c r="D671">
        <v>-6.78</v>
      </c>
      <c r="E671">
        <v>-12.98</v>
      </c>
      <c r="F671">
        <v>-47.7</v>
      </c>
      <c r="G671">
        <v>203.34</v>
      </c>
      <c r="H671">
        <v>-33.61</v>
      </c>
      <c r="I671">
        <v>49.81</v>
      </c>
      <c r="J671">
        <v>-14.99</v>
      </c>
      <c r="K671" s="108">
        <f>INDEX(Bonds!$A$1:$I$1387,MATCH(Sov!A671,Bonds!$A$1:$A$1387,0),4)</f>
        <v>0.49</v>
      </c>
      <c r="L671" s="110">
        <f t="shared" si="158"/>
        <v>43585</v>
      </c>
      <c r="M671" s="187">
        <f t="shared" si="159"/>
        <v>0.16602700000000004</v>
      </c>
      <c r="N671" s="187">
        <f t="shared" si="160"/>
        <v>-0.18010000000000001</v>
      </c>
      <c r="O671" s="187">
        <f t="shared" si="161"/>
        <v>-6.7799999999999999E-2</v>
      </c>
      <c r="P671" s="187">
        <f t="shared" si="162"/>
        <v>-0.1298</v>
      </c>
      <c r="Q671" s="187">
        <f t="shared" si="163"/>
        <v>-0.47700000000000004</v>
      </c>
      <c r="R671" s="187">
        <f t="shared" si="164"/>
        <v>2.0333999999999999</v>
      </c>
      <c r="S671" s="187">
        <f t="shared" si="165"/>
        <v>-0.33610000000000001</v>
      </c>
      <c r="T671" s="187">
        <f t="shared" si="166"/>
        <v>0.49810000000000004</v>
      </c>
      <c r="U671" s="187">
        <f t="shared" si="167"/>
        <v>-0.14990000000000001</v>
      </c>
    </row>
    <row r="672" spans="1:21" x14ac:dyDescent="0.35">
      <c r="A672" s="193">
        <v>43584</v>
      </c>
      <c r="B672">
        <v>0.65207800000000005</v>
      </c>
      <c r="C672">
        <v>-16.47</v>
      </c>
      <c r="D672">
        <v>-4.8600000000000003</v>
      </c>
      <c r="E672">
        <v>-14.28</v>
      </c>
      <c r="F672">
        <v>-46.42</v>
      </c>
      <c r="G672">
        <v>208.57</v>
      </c>
      <c r="H672">
        <v>-33.81</v>
      </c>
      <c r="I672">
        <v>51.97</v>
      </c>
      <c r="J672">
        <v>-15.4</v>
      </c>
      <c r="K672" s="108">
        <f>INDEX(Bonds!$A$1:$I$1387,MATCH(Sov!A672,Bonds!$A$1:$A$1387,0),4)</f>
        <v>0.49</v>
      </c>
      <c r="L672" s="110">
        <f t="shared" si="158"/>
        <v>43584</v>
      </c>
      <c r="M672" s="187">
        <f t="shared" si="159"/>
        <v>0.16207800000000006</v>
      </c>
      <c r="N672" s="187">
        <f t="shared" si="160"/>
        <v>-0.16469999999999999</v>
      </c>
      <c r="O672" s="187">
        <f t="shared" si="161"/>
        <v>-4.8600000000000004E-2</v>
      </c>
      <c r="P672" s="187">
        <f t="shared" si="162"/>
        <v>-0.14279999999999998</v>
      </c>
      <c r="Q672" s="187">
        <f t="shared" si="163"/>
        <v>-0.4642</v>
      </c>
      <c r="R672" s="187">
        <f t="shared" si="164"/>
        <v>2.0857000000000001</v>
      </c>
      <c r="S672" s="187">
        <f t="shared" si="165"/>
        <v>-0.33810000000000001</v>
      </c>
      <c r="T672" s="187">
        <f t="shared" si="166"/>
        <v>0.51969999999999994</v>
      </c>
      <c r="U672" s="187">
        <f t="shared" si="167"/>
        <v>-0.154</v>
      </c>
    </row>
    <row r="673" spans="1:21" x14ac:dyDescent="0.35">
      <c r="A673" s="193">
        <v>43581</v>
      </c>
      <c r="B673">
        <v>0.64690199999999998</v>
      </c>
      <c r="C673">
        <v>-17.809999999999999</v>
      </c>
      <c r="D673">
        <v>-4.1500000000000004</v>
      </c>
      <c r="E673">
        <v>-13.46</v>
      </c>
      <c r="F673">
        <v>-49.59</v>
      </c>
      <c r="G673">
        <v>207.12</v>
      </c>
      <c r="H673">
        <v>-34.42</v>
      </c>
      <c r="I673">
        <v>53.41</v>
      </c>
      <c r="J673">
        <v>-15.54</v>
      </c>
      <c r="K673" s="108">
        <f>INDEX(Bonds!$A$1:$I$1387,MATCH(Sov!A673,Bonds!$A$1:$A$1387,0),4)</f>
        <v>0.47</v>
      </c>
      <c r="L673" s="110">
        <f t="shared" si="158"/>
        <v>43581</v>
      </c>
      <c r="M673" s="187">
        <f t="shared" si="159"/>
        <v>0.176902</v>
      </c>
      <c r="N673" s="187">
        <f t="shared" si="160"/>
        <v>-0.17809999999999998</v>
      </c>
      <c r="O673" s="187">
        <f t="shared" si="161"/>
        <v>-4.1500000000000002E-2</v>
      </c>
      <c r="P673" s="187">
        <f t="shared" si="162"/>
        <v>-0.1346</v>
      </c>
      <c r="Q673" s="187">
        <f t="shared" si="163"/>
        <v>-0.49590000000000001</v>
      </c>
      <c r="R673" s="187">
        <f t="shared" si="164"/>
        <v>2.0712000000000002</v>
      </c>
      <c r="S673" s="187">
        <f t="shared" si="165"/>
        <v>-0.34420000000000001</v>
      </c>
      <c r="T673" s="187">
        <f t="shared" si="166"/>
        <v>0.53410000000000002</v>
      </c>
      <c r="U673" s="187">
        <f t="shared" si="167"/>
        <v>-0.15539999999999998</v>
      </c>
    </row>
    <row r="674" spans="1:21" x14ac:dyDescent="0.35">
      <c r="A674" s="193">
        <v>43580</v>
      </c>
      <c r="B674">
        <v>0.67477399999999998</v>
      </c>
      <c r="C674">
        <v>-19.21</v>
      </c>
      <c r="D674">
        <v>-4.08</v>
      </c>
      <c r="E674">
        <v>-13.88</v>
      </c>
      <c r="F674">
        <v>-47.75</v>
      </c>
      <c r="G674">
        <v>217.5</v>
      </c>
      <c r="H674">
        <v>-33.97</v>
      </c>
      <c r="I674">
        <v>59.49</v>
      </c>
      <c r="J674">
        <v>-15.77</v>
      </c>
      <c r="K674" s="108">
        <f>INDEX(Bonds!$A$1:$I$1387,MATCH(Sov!A674,Bonds!$A$1:$A$1387,0),4)</f>
        <v>0.496</v>
      </c>
      <c r="L674" s="110">
        <f t="shared" si="158"/>
        <v>43580</v>
      </c>
      <c r="M674" s="187">
        <f t="shared" si="159"/>
        <v>0.17877399999999999</v>
      </c>
      <c r="N674" s="187">
        <f t="shared" si="160"/>
        <v>-0.19210000000000002</v>
      </c>
      <c r="O674" s="187">
        <f t="shared" si="161"/>
        <v>-4.0800000000000003E-2</v>
      </c>
      <c r="P674" s="187">
        <f t="shared" si="162"/>
        <v>-0.13880000000000001</v>
      </c>
      <c r="Q674" s="187">
        <f t="shared" si="163"/>
        <v>-0.47749999999999998</v>
      </c>
      <c r="R674" s="187">
        <f t="shared" si="164"/>
        <v>2.1749999999999998</v>
      </c>
      <c r="S674" s="187">
        <f t="shared" si="165"/>
        <v>-0.3397</v>
      </c>
      <c r="T674" s="187">
        <f t="shared" si="166"/>
        <v>0.59489999999999998</v>
      </c>
      <c r="U674" s="187">
        <f t="shared" si="167"/>
        <v>-0.15770000000000001</v>
      </c>
    </row>
    <row r="675" spans="1:21" x14ac:dyDescent="0.35">
      <c r="A675" s="193">
        <v>43579</v>
      </c>
      <c r="B675">
        <v>0.67505800000000005</v>
      </c>
      <c r="C675">
        <v>-19.920000000000002</v>
      </c>
      <c r="D675">
        <v>-4.84</v>
      </c>
      <c r="E675">
        <v>-14.52</v>
      </c>
      <c r="F675">
        <v>-48.42</v>
      </c>
      <c r="G675">
        <v>212.11</v>
      </c>
      <c r="H675">
        <v>-33.28</v>
      </c>
      <c r="I675">
        <v>59.5</v>
      </c>
      <c r="J675">
        <v>-16.34</v>
      </c>
      <c r="K675" s="108">
        <f>INDEX(Bonds!$A$1:$I$1387,MATCH(Sov!A675,Bonds!$A$1:$A$1387,0),4)</f>
        <v>0.47</v>
      </c>
      <c r="L675" s="110">
        <f t="shared" si="158"/>
        <v>43579</v>
      </c>
      <c r="M675" s="187">
        <f t="shared" si="159"/>
        <v>0.20505800000000007</v>
      </c>
      <c r="N675" s="187">
        <f t="shared" si="160"/>
        <v>-0.19920000000000002</v>
      </c>
      <c r="O675" s="187">
        <f t="shared" si="161"/>
        <v>-4.8399999999999999E-2</v>
      </c>
      <c r="P675" s="187">
        <f t="shared" si="162"/>
        <v>-0.1452</v>
      </c>
      <c r="Q675" s="187">
        <f t="shared" si="163"/>
        <v>-0.48420000000000002</v>
      </c>
      <c r="R675" s="187">
        <f t="shared" si="164"/>
        <v>2.1211000000000002</v>
      </c>
      <c r="S675" s="187">
        <f t="shared" si="165"/>
        <v>-0.33279999999999998</v>
      </c>
      <c r="T675" s="187">
        <f t="shared" si="166"/>
        <v>0.59499999999999997</v>
      </c>
      <c r="U675" s="187">
        <f t="shared" si="167"/>
        <v>-0.16339999999999999</v>
      </c>
    </row>
    <row r="676" spans="1:21" x14ac:dyDescent="0.35">
      <c r="A676" s="193">
        <v>43578</v>
      </c>
      <c r="B676">
        <v>0.71791700000000003</v>
      </c>
      <c r="C676">
        <v>-19.100000000000001</v>
      </c>
      <c r="D676">
        <v>-5.63</v>
      </c>
      <c r="E676">
        <v>-15.04</v>
      </c>
      <c r="F676">
        <v>-48.16</v>
      </c>
      <c r="G676">
        <v>212.37</v>
      </c>
      <c r="H676">
        <v>-32.880000000000003</v>
      </c>
      <c r="I676">
        <v>57.97</v>
      </c>
      <c r="J676">
        <v>-16.12</v>
      </c>
      <c r="K676" s="108">
        <f>INDEX(Bonds!$A$1:$I$1387,MATCH(Sov!A676,Bonds!$A$1:$A$1387,0),4)</f>
        <v>0.52</v>
      </c>
      <c r="L676" s="110">
        <f t="shared" ref="L676:L739" si="168">A676</f>
        <v>43578</v>
      </c>
      <c r="M676" s="187">
        <f t="shared" ref="M676:M739" si="169">B676-$K676</f>
        <v>0.19791700000000001</v>
      </c>
      <c r="N676" s="187">
        <f t="shared" si="160"/>
        <v>-0.191</v>
      </c>
      <c r="O676" s="187">
        <f t="shared" si="161"/>
        <v>-5.6299999999999996E-2</v>
      </c>
      <c r="P676" s="187">
        <f t="shared" si="162"/>
        <v>-0.15039999999999998</v>
      </c>
      <c r="Q676" s="187">
        <f t="shared" si="163"/>
        <v>-0.48159999999999997</v>
      </c>
      <c r="R676" s="187">
        <f t="shared" si="164"/>
        <v>2.1236999999999999</v>
      </c>
      <c r="S676" s="187">
        <f t="shared" si="165"/>
        <v>-0.32880000000000004</v>
      </c>
      <c r="T676" s="187">
        <f t="shared" si="166"/>
        <v>0.57969999999999999</v>
      </c>
      <c r="U676" s="187">
        <f t="shared" si="167"/>
        <v>-0.16120000000000001</v>
      </c>
    </row>
    <row r="677" spans="1:21" x14ac:dyDescent="0.35">
      <c r="A677" s="193">
        <v>43573</v>
      </c>
      <c r="B677">
        <v>0.73873</v>
      </c>
      <c r="C677">
        <v>-19.89</v>
      </c>
      <c r="D677">
        <v>-7.01</v>
      </c>
      <c r="E677">
        <v>-16.37</v>
      </c>
      <c r="F677">
        <v>-48.47</v>
      </c>
      <c r="G677">
        <v>206.09</v>
      </c>
      <c r="H677">
        <v>-33.130000000000003</v>
      </c>
      <c r="I677">
        <v>53.44</v>
      </c>
      <c r="J677">
        <v>-16.649999999999999</v>
      </c>
      <c r="K677" s="108">
        <f>INDEX(Bonds!$A$1:$I$1387,MATCH(Sov!A677,Bonds!$A$1:$A$1387,0),4)</f>
        <v>0.52400000000000002</v>
      </c>
      <c r="L677" s="110">
        <f t="shared" si="168"/>
        <v>43573</v>
      </c>
      <c r="M677" s="187">
        <f t="shared" si="169"/>
        <v>0.21472999999999998</v>
      </c>
      <c r="N677" s="187">
        <f t="shared" si="160"/>
        <v>-0.19889999999999999</v>
      </c>
      <c r="O677" s="187">
        <f t="shared" si="161"/>
        <v>-7.0099999999999996E-2</v>
      </c>
      <c r="P677" s="187">
        <f t="shared" si="162"/>
        <v>-0.16370000000000001</v>
      </c>
      <c r="Q677" s="187">
        <f t="shared" si="163"/>
        <v>-0.48469999999999996</v>
      </c>
      <c r="R677" s="187">
        <f t="shared" si="164"/>
        <v>2.0609000000000002</v>
      </c>
      <c r="S677" s="187">
        <f t="shared" si="165"/>
        <v>-0.33130000000000004</v>
      </c>
      <c r="T677" s="187">
        <f t="shared" si="166"/>
        <v>0.53439999999999999</v>
      </c>
      <c r="U677" s="187">
        <f t="shared" si="167"/>
        <v>-0.16649999999999998</v>
      </c>
    </row>
    <row r="678" spans="1:21" x14ac:dyDescent="0.35">
      <c r="A678" s="193">
        <v>43572</v>
      </c>
      <c r="B678">
        <v>0.70305200000000001</v>
      </c>
      <c r="C678">
        <v>-17.36</v>
      </c>
      <c r="D678">
        <v>-6.84</v>
      </c>
      <c r="E678">
        <v>-15.8</v>
      </c>
      <c r="F678">
        <v>-46.37</v>
      </c>
      <c r="G678">
        <v>202.38</v>
      </c>
      <c r="H678">
        <v>-31.58</v>
      </c>
      <c r="I678">
        <v>53.47</v>
      </c>
      <c r="J678">
        <v>-16.670000000000002</v>
      </c>
      <c r="K678" s="108">
        <f>INDEX(Bonds!$A$1:$I$1387,MATCH(Sov!A678,Bonds!$A$1:$A$1387,0),4)</f>
        <v>0.57399999999999995</v>
      </c>
      <c r="L678" s="110">
        <f t="shared" si="168"/>
        <v>43572</v>
      </c>
      <c r="M678" s="187">
        <f t="shared" si="169"/>
        <v>0.12905200000000006</v>
      </c>
      <c r="N678" s="187">
        <f t="shared" si="160"/>
        <v>-0.1736</v>
      </c>
      <c r="O678" s="187">
        <f t="shared" si="161"/>
        <v>-6.8400000000000002E-2</v>
      </c>
      <c r="P678" s="187">
        <f t="shared" si="162"/>
        <v>-0.158</v>
      </c>
      <c r="Q678" s="187">
        <f t="shared" si="163"/>
        <v>-0.4637</v>
      </c>
      <c r="R678" s="187">
        <f t="shared" si="164"/>
        <v>2.0238</v>
      </c>
      <c r="S678" s="187">
        <f t="shared" si="165"/>
        <v>-0.31579999999999997</v>
      </c>
      <c r="T678" s="187">
        <f t="shared" si="166"/>
        <v>0.53469999999999995</v>
      </c>
      <c r="U678" s="187">
        <f t="shared" si="167"/>
        <v>-0.16670000000000001</v>
      </c>
    </row>
    <row r="679" spans="1:21" x14ac:dyDescent="0.35">
      <c r="A679" s="193">
        <v>43571</v>
      </c>
      <c r="B679">
        <v>0.76959</v>
      </c>
      <c r="C679">
        <v>-18.22</v>
      </c>
      <c r="D679">
        <v>-4.6100000000000003</v>
      </c>
      <c r="E679">
        <v>-13.24</v>
      </c>
      <c r="F679">
        <v>-47.71</v>
      </c>
      <c r="G679">
        <v>201.29</v>
      </c>
      <c r="H679">
        <v>-32.64</v>
      </c>
      <c r="I679">
        <v>53.57</v>
      </c>
      <c r="J679">
        <v>-16.28</v>
      </c>
      <c r="K679" s="108">
        <f>INDEX(Bonds!$A$1:$I$1387,MATCH(Sov!A679,Bonds!$A$1:$A$1387,0),4)</f>
        <v>0.55000000000000004</v>
      </c>
      <c r="L679" s="110">
        <f t="shared" si="168"/>
        <v>43571</v>
      </c>
      <c r="M679" s="187">
        <f t="shared" si="169"/>
        <v>0.21958999999999995</v>
      </c>
      <c r="N679" s="187">
        <f t="shared" si="160"/>
        <v>-0.1822</v>
      </c>
      <c r="O679" s="187">
        <f t="shared" si="161"/>
        <v>-4.6100000000000002E-2</v>
      </c>
      <c r="P679" s="187">
        <f t="shared" si="162"/>
        <v>-0.13239999999999999</v>
      </c>
      <c r="Q679" s="187">
        <f t="shared" si="163"/>
        <v>-0.47710000000000002</v>
      </c>
      <c r="R679" s="187">
        <f t="shared" si="164"/>
        <v>2.0129000000000001</v>
      </c>
      <c r="S679" s="187">
        <f t="shared" si="165"/>
        <v>-0.32640000000000002</v>
      </c>
      <c r="T679" s="187">
        <f t="shared" si="166"/>
        <v>0.53569999999999995</v>
      </c>
      <c r="U679" s="187">
        <f t="shared" si="167"/>
        <v>-0.1628</v>
      </c>
    </row>
    <row r="680" spans="1:21" x14ac:dyDescent="0.35">
      <c r="A680" s="193">
        <v>43570</v>
      </c>
      <c r="B680">
        <v>0.72826500000000005</v>
      </c>
      <c r="C680">
        <v>-18.86</v>
      </c>
      <c r="D680">
        <v>-4.4800000000000004</v>
      </c>
      <c r="E680">
        <v>-13.37</v>
      </c>
      <c r="F680">
        <v>-47.78</v>
      </c>
      <c r="G680">
        <v>201.42</v>
      </c>
      <c r="H680">
        <v>-32.18</v>
      </c>
      <c r="I680">
        <v>53.61</v>
      </c>
      <c r="J680">
        <v>-16.260000000000002</v>
      </c>
      <c r="K680" s="108">
        <f>INDEX(Bonds!$A$1:$I$1387,MATCH(Sov!A680,Bonds!$A$1:$A$1387,0),4)</f>
        <v>0.54</v>
      </c>
      <c r="L680" s="110">
        <f t="shared" si="168"/>
        <v>43570</v>
      </c>
      <c r="M680" s="187">
        <f t="shared" si="169"/>
        <v>0.18826500000000002</v>
      </c>
      <c r="N680" s="187">
        <f t="shared" si="160"/>
        <v>-0.18859999999999999</v>
      </c>
      <c r="O680" s="187">
        <f t="shared" si="161"/>
        <v>-4.4800000000000006E-2</v>
      </c>
      <c r="P680" s="187">
        <f t="shared" si="162"/>
        <v>-0.13369999999999999</v>
      </c>
      <c r="Q680" s="187">
        <f t="shared" si="163"/>
        <v>-0.4778</v>
      </c>
      <c r="R680" s="187">
        <f t="shared" si="164"/>
        <v>2.0141999999999998</v>
      </c>
      <c r="S680" s="187">
        <f t="shared" si="165"/>
        <v>-0.32179999999999997</v>
      </c>
      <c r="T680" s="187">
        <f t="shared" si="166"/>
        <v>0.53610000000000002</v>
      </c>
      <c r="U680" s="187">
        <f t="shared" si="167"/>
        <v>-0.16260000000000002</v>
      </c>
    </row>
    <row r="681" spans="1:21" x14ac:dyDescent="0.35">
      <c r="A681" s="193">
        <v>43567</v>
      </c>
      <c r="B681">
        <v>0.79096999999999995</v>
      </c>
      <c r="C681">
        <v>-19.190000000000001</v>
      </c>
      <c r="D681">
        <v>-6.76</v>
      </c>
      <c r="E681">
        <v>-14.31</v>
      </c>
      <c r="F681">
        <v>-47.67</v>
      </c>
      <c r="G681">
        <v>197.93</v>
      </c>
      <c r="H681">
        <v>-32.880000000000003</v>
      </c>
      <c r="I681">
        <v>51.16</v>
      </c>
      <c r="J681">
        <v>-16.66</v>
      </c>
      <c r="K681" s="108">
        <f>INDEX(Bonds!$A$1:$I$1387,MATCH(Sov!A681,Bonds!$A$1:$A$1387,0),4)</f>
        <v>0.55249999999999999</v>
      </c>
      <c r="L681" s="110">
        <f t="shared" si="168"/>
        <v>43567</v>
      </c>
      <c r="M681" s="187">
        <f t="shared" si="169"/>
        <v>0.23846999999999996</v>
      </c>
      <c r="N681" s="187">
        <f t="shared" si="160"/>
        <v>-0.19190000000000002</v>
      </c>
      <c r="O681" s="187">
        <f t="shared" si="161"/>
        <v>-6.7599999999999993E-2</v>
      </c>
      <c r="P681" s="187">
        <f t="shared" si="162"/>
        <v>-0.1431</v>
      </c>
      <c r="Q681" s="187">
        <f t="shared" si="163"/>
        <v>-0.47670000000000001</v>
      </c>
      <c r="R681" s="187">
        <f t="shared" si="164"/>
        <v>1.9793000000000001</v>
      </c>
      <c r="S681" s="187">
        <f t="shared" si="165"/>
        <v>-0.32880000000000004</v>
      </c>
      <c r="T681" s="187">
        <f t="shared" si="166"/>
        <v>0.51159999999999994</v>
      </c>
      <c r="U681" s="187">
        <f t="shared" si="167"/>
        <v>-0.1666</v>
      </c>
    </row>
    <row r="682" spans="1:21" x14ac:dyDescent="0.35">
      <c r="A682" s="193">
        <v>43566</v>
      </c>
      <c r="B682">
        <v>0.73006499999999996</v>
      </c>
      <c r="C682">
        <v>-20.28</v>
      </c>
      <c r="D682">
        <v>-7.39</v>
      </c>
      <c r="E682">
        <v>-15.45</v>
      </c>
      <c r="F682">
        <v>-47.49</v>
      </c>
      <c r="G682">
        <v>199.96</v>
      </c>
      <c r="H682">
        <v>-34.14</v>
      </c>
      <c r="I682">
        <v>51.95</v>
      </c>
      <c r="J682">
        <v>-17.010000000000002</v>
      </c>
      <c r="K682" s="108">
        <f>INDEX(Bonds!$A$1:$I$1387,MATCH(Sov!A682,Bonds!$A$1:$A$1387,0),4)</f>
        <v>0.495</v>
      </c>
      <c r="L682" s="110">
        <f t="shared" si="168"/>
        <v>43566</v>
      </c>
      <c r="M682" s="187">
        <f t="shared" si="169"/>
        <v>0.23506499999999997</v>
      </c>
      <c r="N682" s="187">
        <f t="shared" si="160"/>
        <v>-0.20280000000000001</v>
      </c>
      <c r="O682" s="187">
        <f t="shared" si="161"/>
        <v>-7.3899999999999993E-2</v>
      </c>
      <c r="P682" s="187">
        <f t="shared" si="162"/>
        <v>-0.1545</v>
      </c>
      <c r="Q682" s="187">
        <f t="shared" si="163"/>
        <v>-0.47490000000000004</v>
      </c>
      <c r="R682" s="187">
        <f t="shared" si="164"/>
        <v>1.9996</v>
      </c>
      <c r="S682" s="187">
        <f t="shared" si="165"/>
        <v>-0.34139999999999998</v>
      </c>
      <c r="T682" s="187">
        <f t="shared" si="166"/>
        <v>0.51950000000000007</v>
      </c>
      <c r="U682" s="187">
        <f t="shared" si="167"/>
        <v>-0.17010000000000003</v>
      </c>
    </row>
    <row r="683" spans="1:21" x14ac:dyDescent="0.35">
      <c r="A683" s="193">
        <v>43565</v>
      </c>
      <c r="B683">
        <v>0.78062399999999998</v>
      </c>
      <c r="C683">
        <v>-19.91</v>
      </c>
      <c r="D683">
        <v>-7.12</v>
      </c>
      <c r="E683">
        <v>-17.149999999999999</v>
      </c>
      <c r="F683">
        <v>-49.75</v>
      </c>
      <c r="G683">
        <v>205.99</v>
      </c>
      <c r="H683">
        <v>-33.799999999999997</v>
      </c>
      <c r="I683">
        <v>56.12</v>
      </c>
      <c r="J683">
        <v>-17.739999999999998</v>
      </c>
      <c r="K683" s="108">
        <f>INDEX(Bonds!$A$1:$I$1387,MATCH(Sov!A683,Bonds!$A$1:$A$1387,0),4)</f>
        <v>0.48</v>
      </c>
      <c r="L683" s="110">
        <f t="shared" si="168"/>
        <v>43565</v>
      </c>
      <c r="M683" s="187">
        <f t="shared" si="169"/>
        <v>0.300624</v>
      </c>
      <c r="N683" s="187">
        <f t="shared" si="160"/>
        <v>-0.1991</v>
      </c>
      <c r="O683" s="187">
        <f t="shared" si="161"/>
        <v>-7.1199999999999999E-2</v>
      </c>
      <c r="P683" s="187">
        <f t="shared" si="162"/>
        <v>-0.17149999999999999</v>
      </c>
      <c r="Q683" s="187">
        <f t="shared" si="163"/>
        <v>-0.4975</v>
      </c>
      <c r="R683" s="187">
        <f t="shared" si="164"/>
        <v>2.0599000000000003</v>
      </c>
      <c r="S683" s="187">
        <f t="shared" si="165"/>
        <v>-0.33799999999999997</v>
      </c>
      <c r="T683" s="187">
        <f t="shared" si="166"/>
        <v>0.56119999999999992</v>
      </c>
      <c r="U683" s="187">
        <f t="shared" si="167"/>
        <v>-0.17739999999999997</v>
      </c>
    </row>
    <row r="684" spans="1:21" x14ac:dyDescent="0.35">
      <c r="A684" s="193">
        <v>43564</v>
      </c>
      <c r="B684">
        <v>0.68811699999999998</v>
      </c>
      <c r="C684">
        <v>-21.3</v>
      </c>
      <c r="D684">
        <v>-7.24</v>
      </c>
      <c r="E684">
        <v>-17.559999999999999</v>
      </c>
      <c r="F684">
        <v>-48.83</v>
      </c>
      <c r="G684">
        <v>204.62</v>
      </c>
      <c r="H684">
        <v>-33.56</v>
      </c>
      <c r="I684">
        <v>56.64</v>
      </c>
      <c r="J684">
        <v>-18.010000000000002</v>
      </c>
      <c r="K684" s="108">
        <f>INDEX(Bonds!$A$1:$I$1387,MATCH(Sov!A684,Bonds!$A$1:$A$1387,0),4)</f>
        <v>0.51200000000000001</v>
      </c>
      <c r="L684" s="110">
        <f t="shared" si="168"/>
        <v>43564</v>
      </c>
      <c r="M684" s="187">
        <f t="shared" si="169"/>
        <v>0.17611699999999997</v>
      </c>
      <c r="N684" s="187">
        <f t="shared" si="160"/>
        <v>-0.21299999999999999</v>
      </c>
      <c r="O684" s="187">
        <f t="shared" si="161"/>
        <v>-7.2400000000000006E-2</v>
      </c>
      <c r="P684" s="187">
        <f t="shared" si="162"/>
        <v>-0.17559999999999998</v>
      </c>
      <c r="Q684" s="187">
        <f t="shared" si="163"/>
        <v>-0.48829999999999996</v>
      </c>
      <c r="R684" s="187">
        <f t="shared" si="164"/>
        <v>2.0462000000000002</v>
      </c>
      <c r="S684" s="187">
        <f t="shared" si="165"/>
        <v>-0.33560000000000001</v>
      </c>
      <c r="T684" s="187">
        <f t="shared" si="166"/>
        <v>0.56640000000000001</v>
      </c>
      <c r="U684" s="187">
        <f t="shared" si="167"/>
        <v>-0.18010000000000001</v>
      </c>
    </row>
    <row r="685" spans="1:21" x14ac:dyDescent="0.35">
      <c r="A685" s="193">
        <v>43563</v>
      </c>
      <c r="B685">
        <v>0.65423399999999998</v>
      </c>
      <c r="C685">
        <v>-19.98</v>
      </c>
      <c r="D685">
        <v>-6.07</v>
      </c>
      <c r="E685">
        <v>-16.329999999999998</v>
      </c>
      <c r="F685">
        <v>-50.15</v>
      </c>
      <c r="G685">
        <v>209.77</v>
      </c>
      <c r="H685">
        <v>-34.24</v>
      </c>
      <c r="I685">
        <v>57.11</v>
      </c>
      <c r="J685">
        <v>-18.829999999999998</v>
      </c>
      <c r="K685" s="108">
        <f>INDEX(Bonds!$A$1:$I$1387,MATCH(Sov!A685,Bonds!$A$1:$A$1387,0),4)</f>
        <v>0.52400000000000002</v>
      </c>
      <c r="L685" s="110">
        <f t="shared" si="168"/>
        <v>43563</v>
      </c>
      <c r="M685" s="187">
        <f t="shared" si="169"/>
        <v>0.13023399999999996</v>
      </c>
      <c r="N685" s="187">
        <f t="shared" si="160"/>
        <v>-0.19980000000000001</v>
      </c>
      <c r="O685" s="187">
        <f t="shared" si="161"/>
        <v>-6.0700000000000004E-2</v>
      </c>
      <c r="P685" s="187">
        <f t="shared" si="162"/>
        <v>-0.16329999999999997</v>
      </c>
      <c r="Q685" s="187">
        <f t="shared" si="163"/>
        <v>-0.50149999999999995</v>
      </c>
      <c r="R685" s="187">
        <f t="shared" si="164"/>
        <v>2.0977000000000001</v>
      </c>
      <c r="S685" s="187">
        <f t="shared" si="165"/>
        <v>-0.34240000000000004</v>
      </c>
      <c r="T685" s="187">
        <f t="shared" si="166"/>
        <v>0.57109999999999994</v>
      </c>
      <c r="U685" s="187">
        <f t="shared" si="167"/>
        <v>-0.1883</v>
      </c>
    </row>
    <row r="686" spans="1:21" x14ac:dyDescent="0.35">
      <c r="A686" s="193">
        <v>43560</v>
      </c>
      <c r="B686">
        <v>0.752077</v>
      </c>
      <c r="C686">
        <v>-19.73</v>
      </c>
      <c r="D686">
        <v>-8.02</v>
      </c>
      <c r="E686">
        <v>-16.22</v>
      </c>
      <c r="F686">
        <v>-50.34</v>
      </c>
      <c r="G686">
        <v>198.55</v>
      </c>
      <c r="H686">
        <v>-34.29</v>
      </c>
      <c r="I686">
        <v>58.6</v>
      </c>
      <c r="J686">
        <v>-18.899999999999999</v>
      </c>
      <c r="K686" s="108">
        <f>INDEX(Bonds!$A$1:$I$1387,MATCH(Sov!A686,Bonds!$A$1:$A$1387,0),4)</f>
        <v>0.52</v>
      </c>
      <c r="L686" s="110">
        <f t="shared" si="168"/>
        <v>43560</v>
      </c>
      <c r="M686" s="187">
        <f t="shared" si="169"/>
        <v>0.23207699999999998</v>
      </c>
      <c r="N686" s="187">
        <f t="shared" si="160"/>
        <v>-0.1973</v>
      </c>
      <c r="O686" s="187">
        <f t="shared" si="161"/>
        <v>-8.0199999999999994E-2</v>
      </c>
      <c r="P686" s="187">
        <f t="shared" si="162"/>
        <v>-0.16219999999999998</v>
      </c>
      <c r="Q686" s="187">
        <f t="shared" si="163"/>
        <v>-0.50340000000000007</v>
      </c>
      <c r="R686" s="187">
        <f t="shared" si="164"/>
        <v>1.9855</v>
      </c>
      <c r="S686" s="187">
        <f t="shared" si="165"/>
        <v>-0.34289999999999998</v>
      </c>
      <c r="T686" s="187">
        <f t="shared" si="166"/>
        <v>0.58599999999999997</v>
      </c>
      <c r="U686" s="187">
        <f t="shared" si="167"/>
        <v>-0.18899999999999997</v>
      </c>
    </row>
    <row r="687" spans="1:21" x14ac:dyDescent="0.35">
      <c r="A687" s="193">
        <v>43559</v>
      </c>
      <c r="B687">
        <v>0.78994600000000004</v>
      </c>
      <c r="C687">
        <v>-20.11</v>
      </c>
      <c r="D687">
        <v>-7.26</v>
      </c>
      <c r="E687">
        <v>-15.42</v>
      </c>
      <c r="F687">
        <v>-50.96</v>
      </c>
      <c r="G687">
        <v>204.19</v>
      </c>
      <c r="H687">
        <v>-34.68</v>
      </c>
      <c r="I687">
        <v>59.9</v>
      </c>
      <c r="J687">
        <v>-19.3</v>
      </c>
      <c r="K687" s="108">
        <f>INDEX(Bonds!$A$1:$I$1387,MATCH(Sov!A687,Bonds!$A$1:$A$1387,0),4)</f>
        <v>0.51600000000000001</v>
      </c>
      <c r="L687" s="110">
        <f t="shared" si="168"/>
        <v>43559</v>
      </c>
      <c r="M687" s="187">
        <f t="shared" si="169"/>
        <v>0.27394600000000002</v>
      </c>
      <c r="N687" s="187">
        <f t="shared" si="160"/>
        <v>-0.2011</v>
      </c>
      <c r="O687" s="187">
        <f t="shared" si="161"/>
        <v>-7.2599999999999998E-2</v>
      </c>
      <c r="P687" s="187">
        <f t="shared" si="162"/>
        <v>-0.1542</v>
      </c>
      <c r="Q687" s="187">
        <f t="shared" si="163"/>
        <v>-0.50960000000000005</v>
      </c>
      <c r="R687" s="187">
        <f t="shared" si="164"/>
        <v>2.0419</v>
      </c>
      <c r="S687" s="187">
        <f t="shared" si="165"/>
        <v>-0.3468</v>
      </c>
      <c r="T687" s="187">
        <f t="shared" si="166"/>
        <v>0.59899999999999998</v>
      </c>
      <c r="U687" s="187">
        <f t="shared" si="167"/>
        <v>-0.193</v>
      </c>
    </row>
    <row r="688" spans="1:21" x14ac:dyDescent="0.35">
      <c r="A688" s="193">
        <v>43558</v>
      </c>
      <c r="B688">
        <v>0.65149900000000005</v>
      </c>
      <c r="C688">
        <v>-19.170000000000002</v>
      </c>
      <c r="D688">
        <v>-5.63</v>
      </c>
      <c r="E688">
        <v>-12.68</v>
      </c>
      <c r="F688">
        <v>-49.15</v>
      </c>
      <c r="G688">
        <v>205.26</v>
      </c>
      <c r="H688">
        <v>-33.909999999999997</v>
      </c>
      <c r="I688">
        <v>63.38</v>
      </c>
      <c r="J688">
        <v>-18.5</v>
      </c>
      <c r="K688" s="108">
        <f>INDEX(Bonds!$A$1:$I$1387,MATCH(Sov!A688,Bonds!$A$1:$A$1387,0),4)</f>
        <v>0.53249999999999997</v>
      </c>
      <c r="L688" s="110">
        <f t="shared" si="168"/>
        <v>43558</v>
      </c>
      <c r="M688" s="187">
        <f t="shared" si="169"/>
        <v>0.11899900000000008</v>
      </c>
      <c r="N688" s="187">
        <f t="shared" si="160"/>
        <v>-0.19170000000000001</v>
      </c>
      <c r="O688" s="187">
        <f t="shared" si="161"/>
        <v>-5.6299999999999996E-2</v>
      </c>
      <c r="P688" s="187">
        <f t="shared" si="162"/>
        <v>-0.1268</v>
      </c>
      <c r="Q688" s="187">
        <f t="shared" si="163"/>
        <v>-0.49149999999999999</v>
      </c>
      <c r="R688" s="187">
        <f t="shared" si="164"/>
        <v>2.0526</v>
      </c>
      <c r="S688" s="187">
        <f t="shared" si="165"/>
        <v>-0.33909999999999996</v>
      </c>
      <c r="T688" s="187">
        <f t="shared" si="166"/>
        <v>0.63380000000000003</v>
      </c>
      <c r="U688" s="187">
        <f t="shared" si="167"/>
        <v>-0.185</v>
      </c>
    </row>
    <row r="689" spans="1:21" x14ac:dyDescent="0.35">
      <c r="A689" s="193">
        <v>43557</v>
      </c>
      <c r="B689">
        <v>0.71437600000000001</v>
      </c>
      <c r="C689">
        <v>-19.46</v>
      </c>
      <c r="D689">
        <v>-3.86</v>
      </c>
      <c r="E689">
        <v>-12.94</v>
      </c>
      <c r="F689">
        <v>-51.65</v>
      </c>
      <c r="G689">
        <v>208.66</v>
      </c>
      <c r="H689">
        <v>-34.24</v>
      </c>
      <c r="I689">
        <v>65.23</v>
      </c>
      <c r="J689">
        <v>-19.03</v>
      </c>
      <c r="K689" s="108">
        <f>INDEX(Bonds!$A$1:$I$1387,MATCH(Sov!A689,Bonds!$A$1:$A$1387,0),4)</f>
        <v>0.47</v>
      </c>
      <c r="L689" s="110">
        <f t="shared" si="168"/>
        <v>43557</v>
      </c>
      <c r="M689" s="187">
        <f t="shared" si="169"/>
        <v>0.24437600000000004</v>
      </c>
      <c r="N689" s="187">
        <f t="shared" si="160"/>
        <v>-0.1946</v>
      </c>
      <c r="O689" s="187">
        <f t="shared" si="161"/>
        <v>-3.8599999999999995E-2</v>
      </c>
      <c r="P689" s="187">
        <f t="shared" si="162"/>
        <v>-0.12939999999999999</v>
      </c>
      <c r="Q689" s="187">
        <f t="shared" si="163"/>
        <v>-0.51649999999999996</v>
      </c>
      <c r="R689" s="187">
        <f t="shared" si="164"/>
        <v>2.0865999999999998</v>
      </c>
      <c r="S689" s="187">
        <f t="shared" si="165"/>
        <v>-0.34240000000000004</v>
      </c>
      <c r="T689" s="187">
        <f t="shared" si="166"/>
        <v>0.65229999999999999</v>
      </c>
      <c r="U689" s="187">
        <f t="shared" si="167"/>
        <v>-0.19030000000000002</v>
      </c>
    </row>
    <row r="690" spans="1:21" x14ac:dyDescent="0.35">
      <c r="A690" s="193">
        <v>43556</v>
      </c>
      <c r="B690">
        <v>0.670489</v>
      </c>
      <c r="C690">
        <v>-19.28</v>
      </c>
      <c r="D690">
        <v>-5.2</v>
      </c>
      <c r="E690">
        <v>-13.63</v>
      </c>
      <c r="F690">
        <v>-51.19</v>
      </c>
      <c r="G690">
        <v>205.02</v>
      </c>
      <c r="H690">
        <v>-34.58</v>
      </c>
      <c r="I690">
        <v>64.13</v>
      </c>
      <c r="J690">
        <v>-18.79</v>
      </c>
      <c r="K690" s="108">
        <f>INDEX(Bonds!$A$1:$I$1387,MATCH(Sov!A690,Bonds!$A$1:$A$1387,0),4)</f>
        <v>0.502</v>
      </c>
      <c r="L690" s="110">
        <f t="shared" si="168"/>
        <v>43556</v>
      </c>
      <c r="M690" s="187">
        <f t="shared" si="169"/>
        <v>0.168489</v>
      </c>
      <c r="N690" s="187">
        <f t="shared" si="160"/>
        <v>-0.1928</v>
      </c>
      <c r="O690" s="187">
        <f t="shared" si="161"/>
        <v>-5.2000000000000005E-2</v>
      </c>
      <c r="P690" s="187">
        <f t="shared" si="162"/>
        <v>-0.1363</v>
      </c>
      <c r="Q690" s="187">
        <f t="shared" si="163"/>
        <v>-0.51190000000000002</v>
      </c>
      <c r="R690" s="187">
        <f t="shared" si="164"/>
        <v>2.0502000000000002</v>
      </c>
      <c r="S690" s="187">
        <f t="shared" si="165"/>
        <v>-0.3458</v>
      </c>
      <c r="T690" s="187">
        <f t="shared" si="166"/>
        <v>0.64129999999999998</v>
      </c>
      <c r="U690" s="187">
        <f t="shared" si="167"/>
        <v>-0.18789999999999998</v>
      </c>
    </row>
    <row r="691" spans="1:21" x14ac:dyDescent="0.35">
      <c r="A691" s="193">
        <v>43553</v>
      </c>
      <c r="B691">
        <v>0.75565499999999997</v>
      </c>
      <c r="C691">
        <v>-22.06</v>
      </c>
      <c r="D691">
        <v>-5.26</v>
      </c>
      <c r="E691">
        <v>-15.75</v>
      </c>
      <c r="F691">
        <v>-52.6</v>
      </c>
      <c r="G691">
        <v>205.79</v>
      </c>
      <c r="H691">
        <v>-34.53</v>
      </c>
      <c r="I691">
        <v>63.22</v>
      </c>
      <c r="J691">
        <v>-18.63</v>
      </c>
      <c r="K691" s="108">
        <f>INDEX(Bonds!$A$1:$I$1387,MATCH(Sov!A691,Bonds!$A$1:$A$1387,0),4)</f>
        <v>0.45</v>
      </c>
      <c r="L691" s="110">
        <f t="shared" si="168"/>
        <v>43553</v>
      </c>
      <c r="M691" s="187">
        <f t="shared" si="169"/>
        <v>0.30565499999999995</v>
      </c>
      <c r="N691" s="187">
        <f t="shared" si="160"/>
        <v>-0.22059999999999999</v>
      </c>
      <c r="O691" s="187">
        <f t="shared" si="161"/>
        <v>-5.2600000000000001E-2</v>
      </c>
      <c r="P691" s="187">
        <f t="shared" si="162"/>
        <v>-0.1575</v>
      </c>
      <c r="Q691" s="187">
        <f t="shared" si="163"/>
        <v>-0.52600000000000002</v>
      </c>
      <c r="R691" s="187">
        <f t="shared" si="164"/>
        <v>2.0579000000000001</v>
      </c>
      <c r="S691" s="187">
        <f t="shared" si="165"/>
        <v>-0.3453</v>
      </c>
      <c r="T691" s="187">
        <f t="shared" si="166"/>
        <v>0.63219999999999998</v>
      </c>
      <c r="U691" s="187">
        <f t="shared" si="167"/>
        <v>-0.18629999999999999</v>
      </c>
    </row>
    <row r="692" spans="1:21" x14ac:dyDescent="0.35">
      <c r="A692" s="193">
        <v>43552</v>
      </c>
      <c r="B692">
        <v>0.77861000000000002</v>
      </c>
      <c r="C692">
        <v>-21.17</v>
      </c>
      <c r="D692">
        <v>-6.13</v>
      </c>
      <c r="E692">
        <v>-14.87</v>
      </c>
      <c r="F692">
        <v>-50.77</v>
      </c>
      <c r="G692">
        <v>206.87</v>
      </c>
      <c r="H692">
        <v>-34.33</v>
      </c>
      <c r="I692">
        <v>66.31</v>
      </c>
      <c r="J692">
        <v>-18.82</v>
      </c>
      <c r="K692" s="108">
        <f>INDEX(Bonds!$A$1:$I$1387,MATCH(Sov!A692,Bonds!$A$1:$A$1387,0),4)</f>
        <v>0.46</v>
      </c>
      <c r="L692" s="110">
        <f t="shared" si="168"/>
        <v>43552</v>
      </c>
      <c r="M692" s="187">
        <f t="shared" si="169"/>
        <v>0.31861</v>
      </c>
      <c r="N692" s="187">
        <f t="shared" si="160"/>
        <v>-0.21170000000000003</v>
      </c>
      <c r="O692" s="187">
        <f t="shared" si="161"/>
        <v>-6.13E-2</v>
      </c>
      <c r="P692" s="187">
        <f t="shared" si="162"/>
        <v>-0.1487</v>
      </c>
      <c r="Q692" s="187">
        <f t="shared" si="163"/>
        <v>-0.50770000000000004</v>
      </c>
      <c r="R692" s="187">
        <f t="shared" si="164"/>
        <v>2.0687000000000002</v>
      </c>
      <c r="S692" s="187">
        <f t="shared" si="165"/>
        <v>-0.34329999999999999</v>
      </c>
      <c r="T692" s="187">
        <f t="shared" si="166"/>
        <v>0.66310000000000002</v>
      </c>
      <c r="U692" s="187">
        <f t="shared" si="167"/>
        <v>-0.18820000000000001</v>
      </c>
    </row>
    <row r="693" spans="1:21" x14ac:dyDescent="0.35">
      <c r="A693" s="193">
        <v>43551</v>
      </c>
      <c r="B693">
        <v>0.77033700000000005</v>
      </c>
      <c r="C693">
        <v>-20.21</v>
      </c>
      <c r="D693">
        <v>-5.5</v>
      </c>
      <c r="E693">
        <v>-13.02</v>
      </c>
      <c r="F693">
        <v>-50.12</v>
      </c>
      <c r="G693">
        <v>203.77</v>
      </c>
      <c r="H693">
        <v>-32.369999999999997</v>
      </c>
      <c r="I693">
        <v>63.48</v>
      </c>
      <c r="J693">
        <v>-17.149999999999999</v>
      </c>
      <c r="K693" s="108">
        <f>INDEX(Bonds!$A$1:$I$1387,MATCH(Sov!A693,Bonds!$A$1:$A$1387,0),4)</f>
        <v>0.4425</v>
      </c>
      <c r="L693" s="110">
        <f t="shared" si="168"/>
        <v>43551</v>
      </c>
      <c r="M693" s="187">
        <f t="shared" si="169"/>
        <v>0.32783700000000005</v>
      </c>
      <c r="N693" s="187">
        <f t="shared" si="160"/>
        <v>-0.2021</v>
      </c>
      <c r="O693" s="187">
        <f t="shared" si="161"/>
        <v>-5.5E-2</v>
      </c>
      <c r="P693" s="187">
        <f t="shared" si="162"/>
        <v>-0.13019999999999998</v>
      </c>
      <c r="Q693" s="187">
        <f t="shared" si="163"/>
        <v>-0.50119999999999998</v>
      </c>
      <c r="R693" s="187">
        <f t="shared" si="164"/>
        <v>2.0377000000000001</v>
      </c>
      <c r="S693" s="187">
        <f t="shared" si="165"/>
        <v>-0.32369999999999999</v>
      </c>
      <c r="T693" s="187">
        <f t="shared" si="166"/>
        <v>0.63479999999999992</v>
      </c>
      <c r="U693" s="187">
        <f t="shared" si="167"/>
        <v>-0.17149999999999999</v>
      </c>
    </row>
    <row r="694" spans="1:21" x14ac:dyDescent="0.35">
      <c r="A694" s="193">
        <v>43550</v>
      </c>
      <c r="B694">
        <v>0.74760899999999997</v>
      </c>
      <c r="C694">
        <v>-20.61</v>
      </c>
      <c r="D694">
        <v>-5.22</v>
      </c>
      <c r="E694">
        <v>-14.85</v>
      </c>
      <c r="F694">
        <v>-49.95</v>
      </c>
      <c r="G694">
        <v>200.57</v>
      </c>
      <c r="H694">
        <v>-33.32</v>
      </c>
      <c r="I694">
        <v>60.6</v>
      </c>
      <c r="J694">
        <v>-17.21</v>
      </c>
      <c r="K694" s="108">
        <f>INDEX(Bonds!$A$1:$I$1387,MATCH(Sov!A694,Bonds!$A$1:$A$1387,0),4)</f>
        <v>0.47</v>
      </c>
      <c r="L694" s="110">
        <f t="shared" si="168"/>
        <v>43550</v>
      </c>
      <c r="M694" s="187">
        <f t="shared" si="169"/>
        <v>0.27760899999999999</v>
      </c>
      <c r="N694" s="187">
        <f t="shared" si="160"/>
        <v>-0.20610000000000001</v>
      </c>
      <c r="O694" s="187">
        <f t="shared" si="161"/>
        <v>-5.2199999999999996E-2</v>
      </c>
      <c r="P694" s="187">
        <f t="shared" si="162"/>
        <v>-0.14849999999999999</v>
      </c>
      <c r="Q694" s="187">
        <f t="shared" si="163"/>
        <v>-0.49950000000000006</v>
      </c>
      <c r="R694" s="187">
        <f t="shared" si="164"/>
        <v>2.0057</v>
      </c>
      <c r="S694" s="187">
        <f t="shared" si="165"/>
        <v>-0.3332</v>
      </c>
      <c r="T694" s="187">
        <f t="shared" si="166"/>
        <v>0.60599999999999998</v>
      </c>
      <c r="U694" s="187">
        <f t="shared" si="167"/>
        <v>-0.1721</v>
      </c>
    </row>
    <row r="695" spans="1:21" x14ac:dyDescent="0.35">
      <c r="A695" s="193">
        <v>43549</v>
      </c>
      <c r="B695">
        <v>0.74377899999999997</v>
      </c>
      <c r="C695">
        <v>-21.16</v>
      </c>
      <c r="D695">
        <v>-5.54</v>
      </c>
      <c r="E695">
        <v>-12.45</v>
      </c>
      <c r="F695">
        <v>-49.11</v>
      </c>
      <c r="G695">
        <v>205.98</v>
      </c>
      <c r="H695">
        <v>-33.83</v>
      </c>
      <c r="I695">
        <v>62.48</v>
      </c>
      <c r="J695">
        <v>-17.11</v>
      </c>
      <c r="K695" s="108">
        <f>INDEX(Bonds!$A$1:$I$1387,MATCH(Sov!A695,Bonds!$A$1:$A$1387,0),4)</f>
        <v>0.47399999999999998</v>
      </c>
      <c r="L695" s="110">
        <f t="shared" si="168"/>
        <v>43549</v>
      </c>
      <c r="M695" s="187">
        <f t="shared" si="169"/>
        <v>0.26977899999999999</v>
      </c>
      <c r="N695" s="187">
        <f t="shared" si="160"/>
        <v>-0.21160000000000001</v>
      </c>
      <c r="O695" s="187">
        <f t="shared" si="161"/>
        <v>-5.5399999999999998E-2</v>
      </c>
      <c r="P695" s="187">
        <f t="shared" si="162"/>
        <v>-0.1245</v>
      </c>
      <c r="Q695" s="187">
        <f t="shared" si="163"/>
        <v>-0.49109999999999998</v>
      </c>
      <c r="R695" s="187">
        <f t="shared" si="164"/>
        <v>2.0598000000000001</v>
      </c>
      <c r="S695" s="187">
        <f t="shared" si="165"/>
        <v>-0.33829999999999999</v>
      </c>
      <c r="T695" s="187">
        <f t="shared" si="166"/>
        <v>0.62480000000000002</v>
      </c>
      <c r="U695" s="187">
        <f t="shared" si="167"/>
        <v>-0.1711</v>
      </c>
    </row>
    <row r="696" spans="1:21" x14ac:dyDescent="0.35">
      <c r="A696" s="193">
        <v>43546</v>
      </c>
      <c r="B696">
        <v>0.71269800000000005</v>
      </c>
      <c r="C696">
        <v>-20.76</v>
      </c>
      <c r="D696">
        <v>-6.61</v>
      </c>
      <c r="E696">
        <v>-14.89</v>
      </c>
      <c r="F696">
        <v>-48.19</v>
      </c>
      <c r="G696">
        <v>199.69</v>
      </c>
      <c r="H696">
        <v>-33.03</v>
      </c>
      <c r="I696">
        <v>59.08</v>
      </c>
      <c r="J696">
        <v>-17.59</v>
      </c>
      <c r="K696" s="108">
        <f>INDEX(Bonds!$A$1:$I$1387,MATCH(Sov!A696,Bonds!$A$1:$A$1387,0),4)</f>
        <v>0.50249999999999995</v>
      </c>
      <c r="L696" s="110">
        <f t="shared" si="168"/>
        <v>43546</v>
      </c>
      <c r="M696" s="187">
        <f t="shared" si="169"/>
        <v>0.21019800000000011</v>
      </c>
      <c r="N696" s="187">
        <f t="shared" si="160"/>
        <v>-0.20760000000000001</v>
      </c>
      <c r="O696" s="187">
        <f t="shared" si="161"/>
        <v>-6.6100000000000006E-2</v>
      </c>
      <c r="P696" s="187">
        <f t="shared" si="162"/>
        <v>-0.1489</v>
      </c>
      <c r="Q696" s="187">
        <f t="shared" si="163"/>
        <v>-0.4819</v>
      </c>
      <c r="R696" s="187">
        <f t="shared" si="164"/>
        <v>1.9968999999999999</v>
      </c>
      <c r="S696" s="187">
        <f t="shared" si="165"/>
        <v>-0.33030000000000004</v>
      </c>
      <c r="T696" s="187">
        <f t="shared" si="166"/>
        <v>0.59079999999999999</v>
      </c>
      <c r="U696" s="187">
        <f t="shared" si="167"/>
        <v>-0.1759</v>
      </c>
    </row>
    <row r="697" spans="1:21" x14ac:dyDescent="0.35">
      <c r="A697" s="193">
        <v>43545</v>
      </c>
      <c r="B697">
        <v>0.776613</v>
      </c>
      <c r="C697">
        <v>-19.5</v>
      </c>
      <c r="D697">
        <v>-7.62</v>
      </c>
      <c r="E697">
        <v>-14.17</v>
      </c>
      <c r="F697">
        <v>-48.59</v>
      </c>
      <c r="G697">
        <v>195.31</v>
      </c>
      <c r="H697">
        <v>-32.869999999999997</v>
      </c>
      <c r="I697">
        <v>56.35</v>
      </c>
      <c r="J697">
        <v>-17.510000000000002</v>
      </c>
      <c r="K697" s="108">
        <f>INDEX(Bonds!$A$1:$I$1387,MATCH(Sov!A697,Bonds!$A$1:$A$1387,0),4)</f>
        <v>0.53</v>
      </c>
      <c r="L697" s="110">
        <f t="shared" si="168"/>
        <v>43545</v>
      </c>
      <c r="M697" s="187">
        <f t="shared" si="169"/>
        <v>0.24661299999999997</v>
      </c>
      <c r="N697" s="187">
        <f t="shared" si="160"/>
        <v>-0.19500000000000001</v>
      </c>
      <c r="O697" s="187">
        <f t="shared" si="161"/>
        <v>-7.6200000000000004E-2</v>
      </c>
      <c r="P697" s="187">
        <f t="shared" si="162"/>
        <v>-0.14169999999999999</v>
      </c>
      <c r="Q697" s="187">
        <f t="shared" si="163"/>
        <v>-0.48590000000000005</v>
      </c>
      <c r="R697" s="187">
        <f t="shared" si="164"/>
        <v>1.9531000000000001</v>
      </c>
      <c r="S697" s="187">
        <f t="shared" si="165"/>
        <v>-0.32869999999999999</v>
      </c>
      <c r="T697" s="187">
        <f t="shared" si="166"/>
        <v>0.5635</v>
      </c>
      <c r="U697" s="187">
        <f t="shared" si="167"/>
        <v>-0.17510000000000001</v>
      </c>
    </row>
    <row r="698" spans="1:21" x14ac:dyDescent="0.35">
      <c r="A698" s="193">
        <v>43544</v>
      </c>
      <c r="B698">
        <v>0.76169399999999998</v>
      </c>
      <c r="C698">
        <v>-17.75</v>
      </c>
      <c r="D698">
        <v>-6.65</v>
      </c>
      <c r="E698">
        <v>-12.11</v>
      </c>
      <c r="F698">
        <v>-48.11</v>
      </c>
      <c r="G698">
        <v>199.21</v>
      </c>
      <c r="H698">
        <v>-31.95</v>
      </c>
      <c r="I698">
        <v>59.12</v>
      </c>
      <c r="J698">
        <v>-17.46</v>
      </c>
      <c r="K698" s="108">
        <f>INDEX(Bonds!$A$1:$I$1387,MATCH(Sov!A698,Bonds!$A$1:$A$1387,0),4)</f>
        <v>0.55600000000000005</v>
      </c>
      <c r="L698" s="110">
        <f t="shared" si="168"/>
        <v>43544</v>
      </c>
      <c r="M698" s="187">
        <f t="shared" si="169"/>
        <v>0.20569399999999993</v>
      </c>
      <c r="N698" s="187">
        <f t="shared" si="160"/>
        <v>-0.17749999999999999</v>
      </c>
      <c r="O698" s="187">
        <f t="shared" si="161"/>
        <v>-6.6500000000000004E-2</v>
      </c>
      <c r="P698" s="187">
        <f t="shared" si="162"/>
        <v>-0.1211</v>
      </c>
      <c r="Q698" s="187">
        <f t="shared" si="163"/>
        <v>-0.48109999999999997</v>
      </c>
      <c r="R698" s="187">
        <f t="shared" si="164"/>
        <v>1.9921</v>
      </c>
      <c r="S698" s="187">
        <f t="shared" si="165"/>
        <v>-0.31950000000000001</v>
      </c>
      <c r="T698" s="187">
        <f t="shared" si="166"/>
        <v>0.59119999999999995</v>
      </c>
      <c r="U698" s="187">
        <f t="shared" si="167"/>
        <v>-0.17460000000000001</v>
      </c>
    </row>
    <row r="699" spans="1:21" x14ac:dyDescent="0.35">
      <c r="A699" s="193">
        <v>43543</v>
      </c>
      <c r="B699">
        <v>0.72917699999999996</v>
      </c>
      <c r="C699">
        <v>-16.91</v>
      </c>
      <c r="D699">
        <v>-6.04</v>
      </c>
      <c r="E699">
        <v>-12.49</v>
      </c>
      <c r="F699">
        <v>-47.71</v>
      </c>
      <c r="G699">
        <v>193.84</v>
      </c>
      <c r="H699">
        <v>-31.22</v>
      </c>
      <c r="I699">
        <v>58.51</v>
      </c>
      <c r="J699">
        <v>-17.41</v>
      </c>
      <c r="K699" s="108">
        <f>INDEX(Bonds!$A$1:$I$1387,MATCH(Sov!A699,Bonds!$A$1:$A$1387,0),4)</f>
        <v>0.58899999999999997</v>
      </c>
      <c r="L699" s="110">
        <f t="shared" si="168"/>
        <v>43543</v>
      </c>
      <c r="M699" s="187">
        <f t="shared" si="169"/>
        <v>0.140177</v>
      </c>
      <c r="N699" s="187">
        <f t="shared" si="160"/>
        <v>-0.1691</v>
      </c>
      <c r="O699" s="187">
        <f t="shared" si="161"/>
        <v>-6.0400000000000002E-2</v>
      </c>
      <c r="P699" s="187">
        <f t="shared" si="162"/>
        <v>-0.1249</v>
      </c>
      <c r="Q699" s="187">
        <f t="shared" si="163"/>
        <v>-0.47710000000000002</v>
      </c>
      <c r="R699" s="187">
        <f t="shared" si="164"/>
        <v>1.9384000000000001</v>
      </c>
      <c r="S699" s="187">
        <f t="shared" si="165"/>
        <v>-0.31219999999999998</v>
      </c>
      <c r="T699" s="187">
        <f t="shared" si="166"/>
        <v>0.58509999999999995</v>
      </c>
      <c r="U699" s="187">
        <f t="shared" si="167"/>
        <v>-0.1741</v>
      </c>
    </row>
    <row r="700" spans="1:21" x14ac:dyDescent="0.35">
      <c r="A700" s="193">
        <v>43542</v>
      </c>
      <c r="B700">
        <v>0.73441900000000004</v>
      </c>
      <c r="C700">
        <v>-17.45</v>
      </c>
      <c r="D700">
        <v>-6.98</v>
      </c>
      <c r="E700">
        <v>-13.44</v>
      </c>
      <c r="F700">
        <v>-46.46</v>
      </c>
      <c r="G700">
        <v>190.74</v>
      </c>
      <c r="H700">
        <v>-32.69</v>
      </c>
      <c r="I700">
        <v>58.67</v>
      </c>
      <c r="J700">
        <v>-17.95</v>
      </c>
      <c r="K700" s="108">
        <f>INDEX(Bonds!$A$1:$I$1387,MATCH(Sov!A700,Bonds!$A$1:$A$1387,0),4)</f>
        <v>0.56799999999999995</v>
      </c>
      <c r="L700" s="110">
        <f t="shared" si="168"/>
        <v>43542</v>
      </c>
      <c r="M700" s="187">
        <f t="shared" si="169"/>
        <v>0.16641900000000009</v>
      </c>
      <c r="N700" s="187">
        <f t="shared" si="160"/>
        <v>-0.17449999999999999</v>
      </c>
      <c r="O700" s="187">
        <f t="shared" si="161"/>
        <v>-6.9800000000000001E-2</v>
      </c>
      <c r="P700" s="187">
        <f t="shared" si="162"/>
        <v>-0.13439999999999999</v>
      </c>
      <c r="Q700" s="187">
        <f t="shared" si="163"/>
        <v>-0.46460000000000001</v>
      </c>
      <c r="R700" s="187">
        <f t="shared" si="164"/>
        <v>1.9074</v>
      </c>
      <c r="S700" s="187">
        <f t="shared" si="165"/>
        <v>-0.32689999999999997</v>
      </c>
      <c r="T700" s="187">
        <f t="shared" si="166"/>
        <v>0.5867</v>
      </c>
      <c r="U700" s="187">
        <f t="shared" si="167"/>
        <v>-0.17949999999999999</v>
      </c>
    </row>
    <row r="701" spans="1:21" x14ac:dyDescent="0.35">
      <c r="A701" s="193">
        <v>43539</v>
      </c>
      <c r="B701">
        <v>0.80275099999999999</v>
      </c>
      <c r="C701">
        <v>-18.059999999999999</v>
      </c>
      <c r="D701">
        <v>-7.49</v>
      </c>
      <c r="E701">
        <v>-14.03</v>
      </c>
      <c r="F701">
        <v>-49.72</v>
      </c>
      <c r="G701">
        <v>193.95</v>
      </c>
      <c r="H701">
        <v>-33.159999999999997</v>
      </c>
      <c r="I701">
        <v>60.4</v>
      </c>
      <c r="J701">
        <v>-17.440000000000001</v>
      </c>
      <c r="K701" s="108">
        <f>INDEX(Bonds!$A$1:$I$1387,MATCH(Sov!A701,Bonds!$A$1:$A$1387,0),4)</f>
        <v>0.57799999999999996</v>
      </c>
      <c r="L701" s="110">
        <f t="shared" si="168"/>
        <v>43539</v>
      </c>
      <c r="M701" s="187">
        <f t="shared" si="169"/>
        <v>0.22475100000000003</v>
      </c>
      <c r="N701" s="187">
        <f t="shared" si="160"/>
        <v>-0.18059999999999998</v>
      </c>
      <c r="O701" s="187">
        <f t="shared" si="161"/>
        <v>-7.4900000000000008E-2</v>
      </c>
      <c r="P701" s="187">
        <f t="shared" si="162"/>
        <v>-0.14029999999999998</v>
      </c>
      <c r="Q701" s="187">
        <f t="shared" si="163"/>
        <v>-0.49719999999999998</v>
      </c>
      <c r="R701" s="187">
        <f t="shared" si="164"/>
        <v>1.9394999999999998</v>
      </c>
      <c r="S701" s="187">
        <f t="shared" si="165"/>
        <v>-0.33159999999999995</v>
      </c>
      <c r="T701" s="187">
        <f t="shared" si="166"/>
        <v>0.60399999999999998</v>
      </c>
      <c r="U701" s="187">
        <f t="shared" si="167"/>
        <v>-0.1744</v>
      </c>
    </row>
    <row r="702" spans="1:21" x14ac:dyDescent="0.35">
      <c r="A702" s="193">
        <v>43538</v>
      </c>
      <c r="B702">
        <v>0.80949800000000005</v>
      </c>
      <c r="C702">
        <v>-18.079999999999998</v>
      </c>
      <c r="D702">
        <v>-6.76</v>
      </c>
      <c r="E702">
        <v>-11.94</v>
      </c>
      <c r="F702">
        <v>-49.39</v>
      </c>
      <c r="G702">
        <v>194.42</v>
      </c>
      <c r="H702">
        <v>-34</v>
      </c>
      <c r="I702">
        <v>61.08</v>
      </c>
      <c r="J702">
        <v>-17.47</v>
      </c>
      <c r="K702" s="108">
        <f>INDEX(Bonds!$A$1:$I$1387,MATCH(Sov!A702,Bonds!$A$1:$A$1387,0),4)</f>
        <v>0.58299999999999996</v>
      </c>
      <c r="L702" s="110">
        <f t="shared" si="168"/>
        <v>43538</v>
      </c>
      <c r="M702" s="187">
        <f t="shared" si="169"/>
        <v>0.22649800000000009</v>
      </c>
      <c r="N702" s="187">
        <f t="shared" si="160"/>
        <v>-0.18079999999999999</v>
      </c>
      <c r="O702" s="187">
        <f t="shared" si="161"/>
        <v>-6.7599999999999993E-2</v>
      </c>
      <c r="P702" s="187">
        <f t="shared" si="162"/>
        <v>-0.11939999999999999</v>
      </c>
      <c r="Q702" s="187">
        <f t="shared" si="163"/>
        <v>-0.49390000000000001</v>
      </c>
      <c r="R702" s="187">
        <f t="shared" si="164"/>
        <v>1.9441999999999999</v>
      </c>
      <c r="S702" s="187">
        <f t="shared" si="165"/>
        <v>-0.34</v>
      </c>
      <c r="T702" s="187">
        <f t="shared" si="166"/>
        <v>0.61080000000000001</v>
      </c>
      <c r="U702" s="187">
        <f t="shared" si="167"/>
        <v>-0.17469999999999999</v>
      </c>
    </row>
    <row r="703" spans="1:21" x14ac:dyDescent="0.35">
      <c r="A703" s="193">
        <v>43537</v>
      </c>
      <c r="B703">
        <v>0.80169699999999999</v>
      </c>
      <c r="C703">
        <v>-18.25</v>
      </c>
      <c r="D703">
        <v>-5.16</v>
      </c>
      <c r="E703">
        <v>-11.65</v>
      </c>
      <c r="F703">
        <v>-49.58</v>
      </c>
      <c r="G703">
        <v>201.47</v>
      </c>
      <c r="H703">
        <v>-34.36</v>
      </c>
      <c r="I703">
        <v>62.4</v>
      </c>
      <c r="J703">
        <v>-17.600000000000001</v>
      </c>
      <c r="K703" s="108">
        <f>INDEX(Bonds!$A$1:$I$1387,MATCH(Sov!A703,Bonds!$A$1:$A$1387,0),4)</f>
        <v>0.56000000000000005</v>
      </c>
      <c r="L703" s="110">
        <f t="shared" si="168"/>
        <v>43537</v>
      </c>
      <c r="M703" s="187">
        <f t="shared" si="169"/>
        <v>0.24169699999999994</v>
      </c>
      <c r="N703" s="187">
        <f t="shared" si="160"/>
        <v>-0.1825</v>
      </c>
      <c r="O703" s="187">
        <f t="shared" si="161"/>
        <v>-5.16E-2</v>
      </c>
      <c r="P703" s="187">
        <f t="shared" si="162"/>
        <v>-0.11650000000000001</v>
      </c>
      <c r="Q703" s="187">
        <f t="shared" si="163"/>
        <v>-0.49579999999999996</v>
      </c>
      <c r="R703" s="187">
        <f t="shared" si="164"/>
        <v>2.0146999999999999</v>
      </c>
      <c r="S703" s="187">
        <f t="shared" si="165"/>
        <v>-0.34360000000000002</v>
      </c>
      <c r="T703" s="187">
        <f t="shared" si="166"/>
        <v>0.624</v>
      </c>
      <c r="U703" s="187">
        <f t="shared" si="167"/>
        <v>-0.17600000000000002</v>
      </c>
    </row>
    <row r="704" spans="1:21" x14ac:dyDescent="0.35">
      <c r="A704" s="193">
        <v>43536</v>
      </c>
      <c r="B704">
        <v>0.78004099999999998</v>
      </c>
      <c r="C704">
        <v>-18.690000000000001</v>
      </c>
      <c r="D704">
        <v>-4.5599999999999996</v>
      </c>
      <c r="E704">
        <v>-10.89</v>
      </c>
      <c r="F704">
        <v>-50.35</v>
      </c>
      <c r="G704">
        <v>199.99</v>
      </c>
      <c r="H704">
        <v>-34.29</v>
      </c>
      <c r="I704">
        <v>60.28</v>
      </c>
      <c r="J704">
        <v>-17.850000000000001</v>
      </c>
      <c r="K704" s="108">
        <f>INDEX(Bonds!$A$1:$I$1387,MATCH(Sov!A704,Bonds!$A$1:$A$1387,0),4)</f>
        <v>0.55000000000000004</v>
      </c>
      <c r="L704" s="110">
        <f t="shared" si="168"/>
        <v>43536</v>
      </c>
      <c r="M704" s="187">
        <f t="shared" si="169"/>
        <v>0.23004099999999994</v>
      </c>
      <c r="N704" s="187">
        <f t="shared" si="160"/>
        <v>-0.18690000000000001</v>
      </c>
      <c r="O704" s="187">
        <f t="shared" si="161"/>
        <v>-4.5599999999999995E-2</v>
      </c>
      <c r="P704" s="187">
        <f t="shared" si="162"/>
        <v>-0.10890000000000001</v>
      </c>
      <c r="Q704" s="187">
        <f t="shared" si="163"/>
        <v>-0.50350000000000006</v>
      </c>
      <c r="R704" s="187">
        <f t="shared" si="164"/>
        <v>1.9999</v>
      </c>
      <c r="S704" s="187">
        <f t="shared" si="165"/>
        <v>-0.34289999999999998</v>
      </c>
      <c r="T704" s="187">
        <f t="shared" si="166"/>
        <v>0.6028</v>
      </c>
      <c r="U704" s="187">
        <f t="shared" si="167"/>
        <v>-0.17850000000000002</v>
      </c>
    </row>
    <row r="705" spans="1:21" x14ac:dyDescent="0.35">
      <c r="A705" s="193">
        <v>43535</v>
      </c>
      <c r="B705">
        <v>0.79420199999999996</v>
      </c>
      <c r="C705">
        <v>-17.22</v>
      </c>
      <c r="D705">
        <v>-4.5999999999999996</v>
      </c>
      <c r="E705">
        <v>-10.56</v>
      </c>
      <c r="F705">
        <v>-49.31</v>
      </c>
      <c r="G705">
        <v>203.52</v>
      </c>
      <c r="H705">
        <v>-33.6</v>
      </c>
      <c r="I705">
        <v>58.87</v>
      </c>
      <c r="J705">
        <v>-17.5</v>
      </c>
      <c r="K705" s="108">
        <f>INDEX(Bonds!$A$1:$I$1387,MATCH(Sov!A705,Bonds!$A$1:$A$1387,0),4)</f>
        <v>0.55000000000000004</v>
      </c>
      <c r="L705" s="110">
        <f t="shared" si="168"/>
        <v>43535</v>
      </c>
      <c r="M705" s="187">
        <f t="shared" si="169"/>
        <v>0.24420199999999992</v>
      </c>
      <c r="N705" s="187">
        <f t="shared" si="160"/>
        <v>-0.17219999999999999</v>
      </c>
      <c r="O705" s="187">
        <f t="shared" si="161"/>
        <v>-4.5999999999999999E-2</v>
      </c>
      <c r="P705" s="187">
        <f t="shared" si="162"/>
        <v>-0.1056</v>
      </c>
      <c r="Q705" s="187">
        <f t="shared" si="163"/>
        <v>-0.49310000000000004</v>
      </c>
      <c r="R705" s="187">
        <f t="shared" si="164"/>
        <v>2.0352000000000001</v>
      </c>
      <c r="S705" s="187">
        <f t="shared" si="165"/>
        <v>-0.33600000000000002</v>
      </c>
      <c r="T705" s="187">
        <f t="shared" si="166"/>
        <v>0.5887</v>
      </c>
      <c r="U705" s="187">
        <f t="shared" si="167"/>
        <v>-0.17499999999999999</v>
      </c>
    </row>
    <row r="706" spans="1:21" x14ac:dyDescent="0.35">
      <c r="A706" s="193">
        <v>43532</v>
      </c>
      <c r="B706">
        <v>0.80411999999999995</v>
      </c>
      <c r="C706">
        <v>-16.899999999999999</v>
      </c>
      <c r="D706">
        <v>-4.32</v>
      </c>
      <c r="E706">
        <v>-12.73</v>
      </c>
      <c r="F706">
        <v>-48.67</v>
      </c>
      <c r="G706">
        <v>197.77</v>
      </c>
      <c r="H706">
        <v>-32.85</v>
      </c>
      <c r="I706">
        <v>55.57</v>
      </c>
      <c r="J706">
        <v>-17.38</v>
      </c>
      <c r="K706" s="108">
        <f>INDEX(Bonds!$A$1:$I$1387,MATCH(Sov!A706,Bonds!$A$1:$A$1387,0),4)</f>
        <v>0.54</v>
      </c>
      <c r="L706" s="110">
        <f t="shared" si="168"/>
        <v>43532</v>
      </c>
      <c r="M706" s="187">
        <f t="shared" si="169"/>
        <v>0.26411999999999991</v>
      </c>
      <c r="N706" s="187">
        <f t="shared" si="160"/>
        <v>-0.16899999999999998</v>
      </c>
      <c r="O706" s="187">
        <f t="shared" si="161"/>
        <v>-4.3200000000000002E-2</v>
      </c>
      <c r="P706" s="187">
        <f t="shared" si="162"/>
        <v>-0.1273</v>
      </c>
      <c r="Q706" s="187">
        <f t="shared" si="163"/>
        <v>-0.48670000000000002</v>
      </c>
      <c r="R706" s="187">
        <f t="shared" si="164"/>
        <v>1.9777</v>
      </c>
      <c r="S706" s="187">
        <f t="shared" si="165"/>
        <v>-0.32850000000000001</v>
      </c>
      <c r="T706" s="187">
        <f t="shared" si="166"/>
        <v>0.55569999999999997</v>
      </c>
      <c r="U706" s="187">
        <f t="shared" si="167"/>
        <v>-0.17379999999999998</v>
      </c>
    </row>
    <row r="707" spans="1:21" x14ac:dyDescent="0.35">
      <c r="A707" s="193">
        <v>43531</v>
      </c>
      <c r="B707">
        <v>0.80428500000000003</v>
      </c>
      <c r="C707">
        <v>-17.46</v>
      </c>
      <c r="D707">
        <v>-4.59</v>
      </c>
      <c r="E707">
        <v>-12.05</v>
      </c>
      <c r="F707">
        <v>-50.7</v>
      </c>
      <c r="G707">
        <v>192.09</v>
      </c>
      <c r="H707">
        <v>-33.67</v>
      </c>
      <c r="I707">
        <v>52.76</v>
      </c>
      <c r="J707">
        <v>-17.63</v>
      </c>
      <c r="K707" s="108">
        <f>INDEX(Bonds!$A$1:$I$1387,MATCH(Sov!A707,Bonds!$A$1:$A$1387,0),4)</f>
        <v>0.59250000000000003</v>
      </c>
      <c r="L707" s="110">
        <f t="shared" si="168"/>
        <v>43531</v>
      </c>
      <c r="M707" s="187">
        <f t="shared" si="169"/>
        <v>0.211785</v>
      </c>
      <c r="N707" s="187">
        <f t="shared" si="160"/>
        <v>-0.17460000000000001</v>
      </c>
      <c r="O707" s="187">
        <f t="shared" si="161"/>
        <v>-4.5899999999999996E-2</v>
      </c>
      <c r="P707" s="187">
        <f t="shared" si="162"/>
        <v>-0.12050000000000001</v>
      </c>
      <c r="Q707" s="187">
        <f t="shared" si="163"/>
        <v>-0.50700000000000001</v>
      </c>
      <c r="R707" s="187">
        <f t="shared" si="164"/>
        <v>1.9209000000000001</v>
      </c>
      <c r="S707" s="187">
        <f t="shared" si="165"/>
        <v>-0.3367</v>
      </c>
      <c r="T707" s="187">
        <f t="shared" si="166"/>
        <v>0.52759999999999996</v>
      </c>
      <c r="U707" s="187">
        <f t="shared" si="167"/>
        <v>-0.17629999999999998</v>
      </c>
    </row>
    <row r="708" spans="1:21" x14ac:dyDescent="0.35">
      <c r="A708" s="193">
        <v>43530</v>
      </c>
      <c r="B708">
        <v>0.778331</v>
      </c>
      <c r="C708">
        <v>-15.87</v>
      </c>
      <c r="D708">
        <v>-2.48</v>
      </c>
      <c r="E708">
        <v>-10.79</v>
      </c>
      <c r="F708">
        <v>-50.83</v>
      </c>
      <c r="G708">
        <v>197.2</v>
      </c>
      <c r="H708">
        <v>-34.1</v>
      </c>
      <c r="I708">
        <v>53.77</v>
      </c>
      <c r="J708">
        <v>-18.100000000000001</v>
      </c>
      <c r="K708" s="108">
        <f>INDEX(Bonds!$A$1:$I$1387,MATCH(Sov!A708,Bonds!$A$1:$A$1387,0),4)</f>
        <v>0.62</v>
      </c>
      <c r="L708" s="110">
        <f t="shared" si="168"/>
        <v>43530</v>
      </c>
      <c r="M708" s="187">
        <f t="shared" si="169"/>
        <v>0.158331</v>
      </c>
      <c r="N708" s="187">
        <f t="shared" si="160"/>
        <v>-0.15869999999999998</v>
      </c>
      <c r="O708" s="187">
        <f t="shared" si="161"/>
        <v>-2.4799999999999999E-2</v>
      </c>
      <c r="P708" s="187">
        <f t="shared" si="162"/>
        <v>-0.1079</v>
      </c>
      <c r="Q708" s="187">
        <f t="shared" si="163"/>
        <v>-0.50829999999999997</v>
      </c>
      <c r="R708" s="187">
        <f t="shared" si="164"/>
        <v>1.972</v>
      </c>
      <c r="S708" s="187">
        <f t="shared" si="165"/>
        <v>-0.34100000000000003</v>
      </c>
      <c r="T708" s="187">
        <f t="shared" si="166"/>
        <v>0.53770000000000007</v>
      </c>
      <c r="U708" s="187">
        <f t="shared" si="167"/>
        <v>-0.18100000000000002</v>
      </c>
    </row>
    <row r="709" spans="1:21" x14ac:dyDescent="0.35">
      <c r="A709" s="193">
        <v>43529</v>
      </c>
      <c r="B709">
        <v>0.79580799999999996</v>
      </c>
      <c r="C709">
        <v>-16.37</v>
      </c>
      <c r="D709">
        <v>-2.2599999999999998</v>
      </c>
      <c r="E709">
        <v>-9.36</v>
      </c>
      <c r="F709">
        <v>-51.34</v>
      </c>
      <c r="G709">
        <v>206.14</v>
      </c>
      <c r="H709">
        <v>-34.130000000000003</v>
      </c>
      <c r="I709">
        <v>53.78</v>
      </c>
      <c r="J709">
        <v>-17.47</v>
      </c>
      <c r="K709" s="108">
        <f>INDEX(Bonds!$A$1:$I$1387,MATCH(Sov!A709,Bonds!$A$1:$A$1387,0),4)</f>
        <v>0.67</v>
      </c>
      <c r="L709" s="110">
        <f t="shared" si="168"/>
        <v>43529</v>
      </c>
      <c r="M709" s="187">
        <f t="shared" si="169"/>
        <v>0.12580799999999992</v>
      </c>
      <c r="N709" s="187">
        <f t="shared" si="160"/>
        <v>-0.16370000000000001</v>
      </c>
      <c r="O709" s="187">
        <f t="shared" si="161"/>
        <v>-2.2599999999999999E-2</v>
      </c>
      <c r="P709" s="187">
        <f t="shared" si="162"/>
        <v>-9.3599999999999989E-2</v>
      </c>
      <c r="Q709" s="187">
        <f t="shared" si="163"/>
        <v>-0.51340000000000008</v>
      </c>
      <c r="R709" s="187">
        <f t="shared" si="164"/>
        <v>2.0613999999999999</v>
      </c>
      <c r="S709" s="187">
        <f t="shared" si="165"/>
        <v>-0.34130000000000005</v>
      </c>
      <c r="T709" s="187">
        <f t="shared" si="166"/>
        <v>0.53780000000000006</v>
      </c>
      <c r="U709" s="187">
        <f t="shared" si="167"/>
        <v>-0.17469999999999999</v>
      </c>
    </row>
    <row r="710" spans="1:21" x14ac:dyDescent="0.35">
      <c r="A710" s="193">
        <v>43528</v>
      </c>
      <c r="B710">
        <v>0.816527</v>
      </c>
      <c r="C710">
        <v>-17.66</v>
      </c>
      <c r="D710">
        <v>-2.72</v>
      </c>
      <c r="E710">
        <v>-10.17</v>
      </c>
      <c r="F710">
        <v>-51.26</v>
      </c>
      <c r="G710">
        <v>208.02</v>
      </c>
      <c r="H710">
        <v>-34.450000000000003</v>
      </c>
      <c r="I710">
        <v>55.53</v>
      </c>
      <c r="J710">
        <v>-18.489999999999998</v>
      </c>
      <c r="K710" s="108">
        <f>INDEX(Bonds!$A$1:$I$1387,MATCH(Sov!A710,Bonds!$A$1:$A$1387,0),4)</f>
        <v>0.68100000000000005</v>
      </c>
      <c r="L710" s="110">
        <f t="shared" si="168"/>
        <v>43528</v>
      </c>
      <c r="M710" s="187">
        <f t="shared" si="169"/>
        <v>0.13552699999999995</v>
      </c>
      <c r="N710" s="187">
        <f t="shared" si="160"/>
        <v>-0.17660000000000001</v>
      </c>
      <c r="O710" s="187">
        <f t="shared" si="161"/>
        <v>-2.7200000000000002E-2</v>
      </c>
      <c r="P710" s="187">
        <f t="shared" si="162"/>
        <v>-0.1017</v>
      </c>
      <c r="Q710" s="187">
        <f t="shared" si="163"/>
        <v>-0.51259999999999994</v>
      </c>
      <c r="R710" s="187">
        <f t="shared" si="164"/>
        <v>2.0802</v>
      </c>
      <c r="S710" s="187">
        <f t="shared" si="165"/>
        <v>-0.34450000000000003</v>
      </c>
      <c r="T710" s="187">
        <f t="shared" si="166"/>
        <v>0.55530000000000002</v>
      </c>
      <c r="U710" s="187">
        <f t="shared" si="167"/>
        <v>-0.18489999999999998</v>
      </c>
    </row>
    <row r="711" spans="1:21" x14ac:dyDescent="0.35">
      <c r="A711" s="193">
        <v>43525</v>
      </c>
      <c r="B711">
        <v>0.93032000000000004</v>
      </c>
      <c r="C711">
        <v>-17.04</v>
      </c>
      <c r="D711">
        <v>-2.64</v>
      </c>
      <c r="E711">
        <v>-9.93</v>
      </c>
      <c r="F711">
        <v>-50.21</v>
      </c>
      <c r="G711">
        <v>205.67</v>
      </c>
      <c r="H711">
        <v>-34.65</v>
      </c>
      <c r="I711">
        <v>56.1</v>
      </c>
      <c r="J711">
        <v>-17.88</v>
      </c>
      <c r="K711" s="108">
        <f>INDEX(Bonds!$A$1:$I$1387,MATCH(Sov!A711,Bonds!$A$1:$A$1387,0),4)</f>
        <v>0.69</v>
      </c>
      <c r="L711" s="110">
        <f t="shared" si="168"/>
        <v>43525</v>
      </c>
      <c r="M711" s="187">
        <f t="shared" si="169"/>
        <v>0.24032000000000009</v>
      </c>
      <c r="N711" s="187">
        <f t="shared" si="160"/>
        <v>-0.1704</v>
      </c>
      <c r="O711" s="187">
        <f t="shared" si="161"/>
        <v>-2.64E-2</v>
      </c>
      <c r="P711" s="187">
        <f t="shared" si="162"/>
        <v>-9.9299999999999999E-2</v>
      </c>
      <c r="Q711" s="187">
        <f t="shared" si="163"/>
        <v>-0.50209999999999999</v>
      </c>
      <c r="R711" s="187">
        <f t="shared" si="164"/>
        <v>2.0566999999999998</v>
      </c>
      <c r="S711" s="187">
        <f t="shared" si="165"/>
        <v>-0.34649999999999997</v>
      </c>
      <c r="T711" s="187">
        <f t="shared" si="166"/>
        <v>0.56100000000000005</v>
      </c>
      <c r="U711" s="187">
        <f t="shared" si="167"/>
        <v>-0.17879999999999999</v>
      </c>
    </row>
    <row r="712" spans="1:21" x14ac:dyDescent="0.35">
      <c r="A712" s="193">
        <v>43524</v>
      </c>
      <c r="B712">
        <v>0.97579700000000003</v>
      </c>
      <c r="C712">
        <v>-16.190000000000001</v>
      </c>
      <c r="D712">
        <v>-3.51</v>
      </c>
      <c r="E712">
        <v>-10.050000000000001</v>
      </c>
      <c r="F712">
        <v>-51.39</v>
      </c>
      <c r="G712">
        <v>208.15</v>
      </c>
      <c r="H712">
        <v>-33.79</v>
      </c>
      <c r="I712">
        <v>53.7</v>
      </c>
      <c r="J712">
        <v>-17.920000000000002</v>
      </c>
      <c r="K712" s="108">
        <f>INDEX(Bonds!$A$1:$I$1387,MATCH(Sov!A712,Bonds!$A$1:$A$1387,0),4)</f>
        <v>0.70250000000000001</v>
      </c>
      <c r="L712" s="110">
        <f t="shared" si="168"/>
        <v>43524</v>
      </c>
      <c r="M712" s="187">
        <f t="shared" si="169"/>
        <v>0.27329700000000001</v>
      </c>
      <c r="N712" s="187">
        <f t="shared" si="160"/>
        <v>-0.16190000000000002</v>
      </c>
      <c r="O712" s="187">
        <f t="shared" si="161"/>
        <v>-3.5099999999999999E-2</v>
      </c>
      <c r="P712" s="187">
        <f t="shared" si="162"/>
        <v>-0.10050000000000001</v>
      </c>
      <c r="Q712" s="187">
        <f t="shared" si="163"/>
        <v>-0.51390000000000002</v>
      </c>
      <c r="R712" s="187">
        <f t="shared" si="164"/>
        <v>2.0815000000000001</v>
      </c>
      <c r="S712" s="187">
        <f t="shared" si="165"/>
        <v>-0.33789999999999998</v>
      </c>
      <c r="T712" s="187">
        <f t="shared" si="166"/>
        <v>0.53700000000000003</v>
      </c>
      <c r="U712" s="187">
        <f t="shared" si="167"/>
        <v>-0.17920000000000003</v>
      </c>
    </row>
    <row r="713" spans="1:21" x14ac:dyDescent="0.35">
      <c r="A713" s="193">
        <v>43523</v>
      </c>
      <c r="B713">
        <v>0.99100999999999995</v>
      </c>
      <c r="C713">
        <v>-15.48</v>
      </c>
      <c r="D713">
        <v>-1.23</v>
      </c>
      <c r="E713">
        <v>-9.24</v>
      </c>
      <c r="F713">
        <v>-51.74</v>
      </c>
      <c r="G713">
        <v>215.21</v>
      </c>
      <c r="H713">
        <v>-33.51</v>
      </c>
      <c r="I713">
        <v>55.4</v>
      </c>
      <c r="J713">
        <v>-19.12</v>
      </c>
      <c r="K713" s="108">
        <f>INDEX(Bonds!$A$1:$I$1387,MATCH(Sov!A713,Bonds!$A$1:$A$1387,0),4)</f>
        <v>0.67200000000000004</v>
      </c>
      <c r="L713" s="110">
        <f t="shared" si="168"/>
        <v>43523</v>
      </c>
      <c r="M713" s="187">
        <f t="shared" si="169"/>
        <v>0.3190099999999999</v>
      </c>
      <c r="N713" s="187">
        <f t="shared" si="160"/>
        <v>-0.15479999999999999</v>
      </c>
      <c r="O713" s="187">
        <f t="shared" si="161"/>
        <v>-1.23E-2</v>
      </c>
      <c r="P713" s="187">
        <f t="shared" si="162"/>
        <v>-9.2399999999999996E-2</v>
      </c>
      <c r="Q713" s="187">
        <f t="shared" si="163"/>
        <v>-0.51739999999999997</v>
      </c>
      <c r="R713" s="187">
        <f t="shared" si="164"/>
        <v>2.1520999999999999</v>
      </c>
      <c r="S713" s="187">
        <f t="shared" si="165"/>
        <v>-0.33509999999999995</v>
      </c>
      <c r="T713" s="187">
        <f t="shared" si="166"/>
        <v>0.55399999999999994</v>
      </c>
      <c r="U713" s="187">
        <f t="shared" si="167"/>
        <v>-0.19120000000000001</v>
      </c>
    </row>
    <row r="714" spans="1:21" x14ac:dyDescent="0.35">
      <c r="A714" s="193">
        <v>43522</v>
      </c>
      <c r="B714">
        <v>1.002991</v>
      </c>
      <c r="C714">
        <v>-16.66</v>
      </c>
      <c r="D714">
        <v>-1.68</v>
      </c>
      <c r="E714">
        <v>-9.5</v>
      </c>
      <c r="F714">
        <v>-51.87</v>
      </c>
      <c r="G714">
        <v>210.84</v>
      </c>
      <c r="H714">
        <v>-34.03</v>
      </c>
      <c r="I714">
        <v>55.93</v>
      </c>
      <c r="J714">
        <v>-18.190000000000001</v>
      </c>
      <c r="K714" s="108">
        <f>INDEX(Bonds!$A$1:$I$1387,MATCH(Sov!A714,Bonds!$A$1:$A$1387,0),4)</f>
        <v>0.63</v>
      </c>
      <c r="L714" s="110">
        <f t="shared" si="168"/>
        <v>43522</v>
      </c>
      <c r="M714" s="187">
        <f t="shared" si="169"/>
        <v>0.37299099999999996</v>
      </c>
      <c r="N714" s="187">
        <f t="shared" si="160"/>
        <v>-0.1666</v>
      </c>
      <c r="O714" s="187">
        <f t="shared" si="161"/>
        <v>-1.6799999999999999E-2</v>
      </c>
      <c r="P714" s="187">
        <f t="shared" si="162"/>
        <v>-9.5000000000000001E-2</v>
      </c>
      <c r="Q714" s="187">
        <f t="shared" si="163"/>
        <v>-0.51869999999999994</v>
      </c>
      <c r="R714" s="187">
        <f t="shared" si="164"/>
        <v>2.1084000000000001</v>
      </c>
      <c r="S714" s="187">
        <f t="shared" si="165"/>
        <v>-0.34029999999999999</v>
      </c>
      <c r="T714" s="187">
        <f t="shared" si="166"/>
        <v>0.55930000000000002</v>
      </c>
      <c r="U714" s="187">
        <f t="shared" si="167"/>
        <v>-0.18190000000000001</v>
      </c>
    </row>
    <row r="715" spans="1:21" x14ac:dyDescent="0.35">
      <c r="A715" s="193">
        <v>43521</v>
      </c>
      <c r="B715">
        <v>0.98743599999999998</v>
      </c>
      <c r="C715">
        <v>-16.27</v>
      </c>
      <c r="D715">
        <v>-1.56</v>
      </c>
      <c r="E715">
        <v>-9.0500000000000007</v>
      </c>
      <c r="F715">
        <v>-52.8</v>
      </c>
      <c r="G715">
        <v>215.58</v>
      </c>
      <c r="H715">
        <v>-34.200000000000003</v>
      </c>
      <c r="I715">
        <v>58.15</v>
      </c>
      <c r="J715">
        <v>-18.39</v>
      </c>
      <c r="K715" s="108">
        <f>INDEX(Bonds!$A$1:$I$1387,MATCH(Sov!A715,Bonds!$A$1:$A$1387,0),4)</f>
        <v>0.63600000000000001</v>
      </c>
      <c r="L715" s="110">
        <f t="shared" si="168"/>
        <v>43521</v>
      </c>
      <c r="M715" s="187">
        <f t="shared" si="169"/>
        <v>0.35143599999999997</v>
      </c>
      <c r="N715" s="187">
        <f t="shared" si="160"/>
        <v>-0.16269999999999998</v>
      </c>
      <c r="O715" s="187">
        <f t="shared" si="161"/>
        <v>-1.5600000000000001E-2</v>
      </c>
      <c r="P715" s="187">
        <f t="shared" si="162"/>
        <v>-9.0500000000000011E-2</v>
      </c>
      <c r="Q715" s="187">
        <f t="shared" si="163"/>
        <v>-0.52800000000000002</v>
      </c>
      <c r="R715" s="187">
        <f t="shared" si="164"/>
        <v>2.1558000000000002</v>
      </c>
      <c r="S715" s="187">
        <f t="shared" si="165"/>
        <v>-0.34200000000000003</v>
      </c>
      <c r="T715" s="187">
        <f t="shared" si="166"/>
        <v>0.58150000000000002</v>
      </c>
      <c r="U715" s="187">
        <f t="shared" si="167"/>
        <v>-0.18390000000000001</v>
      </c>
    </row>
    <row r="716" spans="1:21" x14ac:dyDescent="0.35">
      <c r="A716" s="193">
        <v>43518</v>
      </c>
      <c r="B716">
        <v>0.96728099999999995</v>
      </c>
      <c r="C716">
        <v>-16.670000000000002</v>
      </c>
      <c r="D716">
        <v>-1.63</v>
      </c>
      <c r="E716">
        <v>-7.78</v>
      </c>
      <c r="F716">
        <v>-53.48</v>
      </c>
      <c r="G716">
        <v>223.96</v>
      </c>
      <c r="H716">
        <v>-35.22</v>
      </c>
      <c r="I716">
        <v>60.37</v>
      </c>
      <c r="J716">
        <v>-18.95</v>
      </c>
      <c r="K716" s="108">
        <f>INDEX(Bonds!$A$1:$I$1387,MATCH(Sov!A716,Bonds!$A$1:$A$1387,0),4)</f>
        <v>0.61</v>
      </c>
      <c r="L716" s="110">
        <f t="shared" si="168"/>
        <v>43518</v>
      </c>
      <c r="M716" s="187">
        <f t="shared" si="169"/>
        <v>0.35728099999999996</v>
      </c>
      <c r="N716" s="187">
        <f t="shared" si="160"/>
        <v>-0.16670000000000001</v>
      </c>
      <c r="O716" s="187">
        <f t="shared" si="161"/>
        <v>-1.6299999999999999E-2</v>
      </c>
      <c r="P716" s="187">
        <f t="shared" si="162"/>
        <v>-7.7800000000000008E-2</v>
      </c>
      <c r="Q716" s="187">
        <f t="shared" si="163"/>
        <v>-0.53479999999999994</v>
      </c>
      <c r="R716" s="187">
        <f t="shared" si="164"/>
        <v>2.2396000000000003</v>
      </c>
      <c r="S716" s="187">
        <f t="shared" si="165"/>
        <v>-0.35220000000000001</v>
      </c>
      <c r="T716" s="187">
        <f t="shared" si="166"/>
        <v>0.60370000000000001</v>
      </c>
      <c r="U716" s="187">
        <f t="shared" si="167"/>
        <v>-0.1895</v>
      </c>
    </row>
    <row r="717" spans="1:21" x14ac:dyDescent="0.35">
      <c r="A717" s="193">
        <v>43517</v>
      </c>
      <c r="B717">
        <v>0.84579400000000005</v>
      </c>
      <c r="C717">
        <v>-17.21</v>
      </c>
      <c r="D717">
        <v>-1.32</v>
      </c>
      <c r="E717">
        <v>-8.2200000000000006</v>
      </c>
      <c r="F717">
        <v>-51.88</v>
      </c>
      <c r="G717">
        <v>221.07</v>
      </c>
      <c r="H717">
        <v>-34.29</v>
      </c>
      <c r="I717">
        <v>61.59</v>
      </c>
      <c r="J717">
        <v>-17.55</v>
      </c>
      <c r="K717" s="108">
        <f>INDEX(Bonds!$A$1:$I$1387,MATCH(Sov!A717,Bonds!$A$1:$A$1387,0),4)</f>
        <v>0.65</v>
      </c>
      <c r="L717" s="110">
        <f t="shared" si="168"/>
        <v>43517</v>
      </c>
      <c r="M717" s="187">
        <f t="shared" si="169"/>
        <v>0.19579400000000002</v>
      </c>
      <c r="N717" s="187">
        <f t="shared" ref="N717:N753" si="170">C717/100</f>
        <v>-0.1721</v>
      </c>
      <c r="O717" s="187">
        <f t="shared" ref="O717:O754" si="171">D717/100</f>
        <v>-1.32E-2</v>
      </c>
      <c r="P717" s="187">
        <f t="shared" ref="P717:P754" si="172">E717/100</f>
        <v>-8.2200000000000009E-2</v>
      </c>
      <c r="Q717" s="187">
        <f t="shared" ref="Q717:Q754" si="173">F717/100</f>
        <v>-0.51880000000000004</v>
      </c>
      <c r="R717" s="187">
        <f t="shared" ref="R717:R754" si="174">G717/100</f>
        <v>2.2107000000000001</v>
      </c>
      <c r="S717" s="187">
        <f t="shared" ref="S717:S754" si="175">H717/100</f>
        <v>-0.34289999999999998</v>
      </c>
      <c r="T717" s="187">
        <f t="shared" ref="T717:T754" si="176">I717/100</f>
        <v>0.6159</v>
      </c>
      <c r="U717" s="187">
        <f t="shared" ref="U717:U754" si="177">J717/100</f>
        <v>-0.17550000000000002</v>
      </c>
    </row>
    <row r="718" spans="1:21" x14ac:dyDescent="0.35">
      <c r="A718" s="193">
        <v>43516</v>
      </c>
      <c r="B718">
        <v>0.87013399999999996</v>
      </c>
      <c r="C718">
        <v>-17.64</v>
      </c>
      <c r="D718">
        <v>-0.83</v>
      </c>
      <c r="E718">
        <v>-8.01</v>
      </c>
      <c r="F718">
        <v>-52.8</v>
      </c>
      <c r="G718">
        <v>226.38</v>
      </c>
      <c r="H718">
        <v>-34.76</v>
      </c>
      <c r="I718">
        <v>63.11</v>
      </c>
      <c r="J718">
        <v>-17.97</v>
      </c>
      <c r="K718" s="108">
        <f>INDEX(Bonds!$A$1:$I$1387,MATCH(Sov!A718,Bonds!$A$1:$A$1387,0),4)</f>
        <v>0.63</v>
      </c>
      <c r="L718" s="110">
        <f t="shared" si="168"/>
        <v>43516</v>
      </c>
      <c r="M718" s="187">
        <f t="shared" si="169"/>
        <v>0.24013399999999996</v>
      </c>
      <c r="N718" s="187">
        <f t="shared" si="170"/>
        <v>-0.1764</v>
      </c>
      <c r="O718" s="187">
        <f t="shared" si="171"/>
        <v>-8.3000000000000001E-3</v>
      </c>
      <c r="P718" s="187">
        <f t="shared" si="172"/>
        <v>-8.0100000000000005E-2</v>
      </c>
      <c r="Q718" s="187">
        <f t="shared" si="173"/>
        <v>-0.52800000000000002</v>
      </c>
      <c r="R718" s="187">
        <f t="shared" si="174"/>
        <v>2.2637999999999998</v>
      </c>
      <c r="S718" s="187">
        <f t="shared" si="175"/>
        <v>-0.34759999999999996</v>
      </c>
      <c r="T718" s="187">
        <f t="shared" si="176"/>
        <v>0.63109999999999999</v>
      </c>
      <c r="U718" s="187">
        <f t="shared" si="177"/>
        <v>-0.1797</v>
      </c>
    </row>
    <row r="719" spans="1:21" x14ac:dyDescent="0.35">
      <c r="A719" s="193">
        <v>43515</v>
      </c>
      <c r="B719">
        <v>0.87066299999999996</v>
      </c>
      <c r="C719">
        <v>-17.940000000000001</v>
      </c>
      <c r="D719">
        <v>-0.62</v>
      </c>
      <c r="E719">
        <v>-8.94</v>
      </c>
      <c r="F719">
        <v>-53.81</v>
      </c>
      <c r="G719">
        <v>216.82</v>
      </c>
      <c r="H719">
        <v>-35.69</v>
      </c>
      <c r="I719">
        <v>63.1</v>
      </c>
      <c r="J719">
        <v>-17.59</v>
      </c>
      <c r="K719" s="108">
        <f>INDEX(Bonds!$A$1:$I$1387,MATCH(Sov!A719,Bonds!$A$1:$A$1387,0),4)</f>
        <v>0.64100000000000001</v>
      </c>
      <c r="L719" s="110">
        <f t="shared" si="168"/>
        <v>43515</v>
      </c>
      <c r="M719" s="187">
        <f t="shared" si="169"/>
        <v>0.22966299999999995</v>
      </c>
      <c r="N719" s="187">
        <f t="shared" si="170"/>
        <v>-0.1794</v>
      </c>
      <c r="O719" s="187">
        <f t="shared" si="171"/>
        <v>-6.1999999999999998E-3</v>
      </c>
      <c r="P719" s="187">
        <f t="shared" si="172"/>
        <v>-8.9399999999999993E-2</v>
      </c>
      <c r="Q719" s="187">
        <f t="shared" si="173"/>
        <v>-0.53810000000000002</v>
      </c>
      <c r="R719" s="187">
        <f t="shared" si="174"/>
        <v>2.1682000000000001</v>
      </c>
      <c r="S719" s="187">
        <f t="shared" si="175"/>
        <v>-0.3569</v>
      </c>
      <c r="T719" s="187">
        <f t="shared" si="176"/>
        <v>0.63100000000000001</v>
      </c>
      <c r="U719" s="187">
        <f t="shared" si="177"/>
        <v>-0.1759</v>
      </c>
    </row>
    <row r="720" spans="1:21" x14ac:dyDescent="0.35">
      <c r="A720" s="193">
        <v>43514</v>
      </c>
      <c r="B720">
        <v>0.90964999999999996</v>
      </c>
      <c r="C720">
        <v>-18.7</v>
      </c>
      <c r="D720">
        <v>-0.35</v>
      </c>
      <c r="E720">
        <v>-8.59</v>
      </c>
      <c r="F720">
        <v>-54.16</v>
      </c>
      <c r="G720">
        <v>213.74</v>
      </c>
      <c r="H720">
        <v>-38.26</v>
      </c>
      <c r="I720">
        <v>63.42</v>
      </c>
      <c r="J720">
        <v>-17.690000000000001</v>
      </c>
      <c r="K720" s="108">
        <f>INDEX(Bonds!$A$1:$I$1387,MATCH(Sov!A720,Bonds!$A$1:$A$1387,0),4)</f>
        <v>0.65500000000000003</v>
      </c>
      <c r="L720" s="110">
        <f t="shared" si="168"/>
        <v>43514</v>
      </c>
      <c r="M720" s="187">
        <f t="shared" si="169"/>
        <v>0.25464999999999993</v>
      </c>
      <c r="N720" s="187">
        <f t="shared" si="170"/>
        <v>-0.187</v>
      </c>
      <c r="O720" s="187">
        <f t="shared" si="171"/>
        <v>-3.4999999999999996E-3</v>
      </c>
      <c r="P720" s="187">
        <f t="shared" si="172"/>
        <v>-8.5900000000000004E-2</v>
      </c>
      <c r="Q720" s="187">
        <f t="shared" si="173"/>
        <v>-0.54159999999999997</v>
      </c>
      <c r="R720" s="187">
        <f t="shared" si="174"/>
        <v>2.1374</v>
      </c>
      <c r="S720" s="187">
        <f t="shared" si="175"/>
        <v>-0.3826</v>
      </c>
      <c r="T720" s="187">
        <f t="shared" si="176"/>
        <v>0.63419999999999999</v>
      </c>
      <c r="U720" s="187">
        <f t="shared" si="177"/>
        <v>-0.1769</v>
      </c>
    </row>
    <row r="721" spans="1:21" x14ac:dyDescent="0.35">
      <c r="A721" s="193">
        <v>43511</v>
      </c>
      <c r="B721">
        <v>0.87431899999999996</v>
      </c>
      <c r="C721">
        <v>-18.989999999999998</v>
      </c>
      <c r="D721">
        <v>0.56999999999999995</v>
      </c>
      <c r="E721">
        <v>-9.23</v>
      </c>
      <c r="F721">
        <v>-54.81</v>
      </c>
      <c r="G721">
        <v>218.05</v>
      </c>
      <c r="H721">
        <v>-38.4</v>
      </c>
      <c r="I721">
        <v>65.150000000000006</v>
      </c>
      <c r="J721">
        <v>-18.23</v>
      </c>
      <c r="K721" s="108">
        <f>INDEX(Bonds!$A$1:$I$1387,MATCH(Sov!A721,Bonds!$A$1:$A$1387,0),4)</f>
        <v>0.63</v>
      </c>
      <c r="L721" s="110">
        <f t="shared" si="168"/>
        <v>43511</v>
      </c>
      <c r="M721" s="187">
        <f t="shared" si="169"/>
        <v>0.24431899999999995</v>
      </c>
      <c r="N721" s="187">
        <f t="shared" si="170"/>
        <v>-0.18989999999999999</v>
      </c>
      <c r="O721" s="187">
        <f t="shared" si="171"/>
        <v>5.6999999999999993E-3</v>
      </c>
      <c r="P721" s="187">
        <f t="shared" si="172"/>
        <v>-9.2300000000000007E-2</v>
      </c>
      <c r="Q721" s="187">
        <f t="shared" si="173"/>
        <v>-0.54810000000000003</v>
      </c>
      <c r="R721" s="187">
        <f t="shared" si="174"/>
        <v>2.1805000000000003</v>
      </c>
      <c r="S721" s="187">
        <f t="shared" si="175"/>
        <v>-0.38400000000000001</v>
      </c>
      <c r="T721" s="187">
        <f t="shared" si="176"/>
        <v>0.65150000000000008</v>
      </c>
      <c r="U721" s="187">
        <f t="shared" si="177"/>
        <v>-0.18230000000000002</v>
      </c>
    </row>
    <row r="722" spans="1:21" x14ac:dyDescent="0.35">
      <c r="A722" s="193">
        <v>43510</v>
      </c>
      <c r="B722">
        <v>0.88524999999999998</v>
      </c>
      <c r="C722">
        <v>-18.53</v>
      </c>
      <c r="D722">
        <v>0.18</v>
      </c>
      <c r="E722">
        <v>-9.89</v>
      </c>
      <c r="F722">
        <v>-54.35</v>
      </c>
      <c r="G722">
        <v>218.88</v>
      </c>
      <c r="H722">
        <v>-37.950000000000003</v>
      </c>
      <c r="I722">
        <v>64.8</v>
      </c>
      <c r="J722">
        <v>-17.82</v>
      </c>
      <c r="K722" s="108">
        <f>INDEX(Bonds!$A$1:$I$1387,MATCH(Sov!A722,Bonds!$A$1:$A$1387,0),4)</f>
        <v>0.63</v>
      </c>
      <c r="L722" s="110">
        <f t="shared" si="168"/>
        <v>43510</v>
      </c>
      <c r="M722" s="187">
        <f t="shared" si="169"/>
        <v>0.25524999999999998</v>
      </c>
      <c r="N722" s="187">
        <f t="shared" si="170"/>
        <v>-0.18530000000000002</v>
      </c>
      <c r="O722" s="187">
        <f t="shared" si="171"/>
        <v>1.8E-3</v>
      </c>
      <c r="P722" s="187">
        <f t="shared" si="172"/>
        <v>-9.8900000000000002E-2</v>
      </c>
      <c r="Q722" s="187">
        <f t="shared" si="173"/>
        <v>-0.54349999999999998</v>
      </c>
      <c r="R722" s="187">
        <f t="shared" si="174"/>
        <v>2.1888000000000001</v>
      </c>
      <c r="S722" s="187">
        <f t="shared" si="175"/>
        <v>-0.3795</v>
      </c>
      <c r="T722" s="187">
        <f t="shared" si="176"/>
        <v>0.64800000000000002</v>
      </c>
      <c r="U722" s="187">
        <f t="shared" si="177"/>
        <v>-0.1782</v>
      </c>
    </row>
    <row r="723" spans="1:21" x14ac:dyDescent="0.35">
      <c r="A723" s="193">
        <v>43509</v>
      </c>
      <c r="B723">
        <v>0.87797599999999998</v>
      </c>
      <c r="C723">
        <v>-18.03</v>
      </c>
      <c r="D723">
        <v>1.55</v>
      </c>
      <c r="E723">
        <v>-8.77</v>
      </c>
      <c r="F723">
        <v>-54.06</v>
      </c>
      <c r="G723">
        <v>214.91</v>
      </c>
      <c r="H723">
        <v>-38.24</v>
      </c>
      <c r="I723">
        <v>63.61</v>
      </c>
      <c r="J723">
        <v>-16.149999999999999</v>
      </c>
      <c r="K723" s="108">
        <f>INDEX(Bonds!$A$1:$I$1387,MATCH(Sov!A723,Bonds!$A$1:$A$1387,0),4)</f>
        <v>0.67249999999999999</v>
      </c>
      <c r="L723" s="110">
        <f t="shared" si="168"/>
        <v>43509</v>
      </c>
      <c r="M723" s="187">
        <f t="shared" si="169"/>
        <v>0.20547599999999999</v>
      </c>
      <c r="N723" s="187">
        <f t="shared" si="170"/>
        <v>-0.18030000000000002</v>
      </c>
      <c r="O723" s="187">
        <f t="shared" si="171"/>
        <v>1.55E-2</v>
      </c>
      <c r="P723" s="187">
        <f t="shared" si="172"/>
        <v>-8.77E-2</v>
      </c>
      <c r="Q723" s="187">
        <f t="shared" si="173"/>
        <v>-0.54059999999999997</v>
      </c>
      <c r="R723" s="187">
        <f t="shared" si="174"/>
        <v>2.1490999999999998</v>
      </c>
      <c r="S723" s="187">
        <f t="shared" si="175"/>
        <v>-0.38240000000000002</v>
      </c>
      <c r="T723" s="187">
        <f t="shared" si="176"/>
        <v>0.6361</v>
      </c>
      <c r="U723" s="187">
        <f t="shared" si="177"/>
        <v>-0.16149999999999998</v>
      </c>
    </row>
    <row r="724" spans="1:21" x14ac:dyDescent="0.35">
      <c r="A724" s="193">
        <v>43508</v>
      </c>
      <c r="B724">
        <v>0.89720299999999997</v>
      </c>
      <c r="C724">
        <v>-16.670000000000002</v>
      </c>
      <c r="D724">
        <v>3.82</v>
      </c>
      <c r="E724">
        <v>-7.51</v>
      </c>
      <c r="F724">
        <v>-53.18</v>
      </c>
      <c r="G724">
        <v>220.98</v>
      </c>
      <c r="H724">
        <v>-36.369999999999997</v>
      </c>
      <c r="I724">
        <v>63.97</v>
      </c>
      <c r="J724">
        <v>-15.54</v>
      </c>
      <c r="K724" s="108">
        <f>INDEX(Bonds!$A$1:$I$1387,MATCH(Sov!A724,Bonds!$A$1:$A$1387,0),4)</f>
        <v>0.67249999999999999</v>
      </c>
      <c r="L724" s="110">
        <f t="shared" si="168"/>
        <v>43508</v>
      </c>
      <c r="M724" s="187">
        <f t="shared" si="169"/>
        <v>0.22470299999999999</v>
      </c>
      <c r="N724" s="187">
        <f t="shared" si="170"/>
        <v>-0.16670000000000001</v>
      </c>
      <c r="O724" s="187">
        <f t="shared" si="171"/>
        <v>3.8199999999999998E-2</v>
      </c>
      <c r="P724" s="187">
        <f t="shared" si="172"/>
        <v>-7.51E-2</v>
      </c>
      <c r="Q724" s="187">
        <f t="shared" si="173"/>
        <v>-0.53180000000000005</v>
      </c>
      <c r="R724" s="187">
        <f t="shared" si="174"/>
        <v>2.2098</v>
      </c>
      <c r="S724" s="187">
        <f t="shared" si="175"/>
        <v>-0.36369999999999997</v>
      </c>
      <c r="T724" s="187">
        <f t="shared" si="176"/>
        <v>0.63969999999999994</v>
      </c>
      <c r="U724" s="187">
        <f t="shared" si="177"/>
        <v>-0.15539999999999998</v>
      </c>
    </row>
    <row r="725" spans="1:21" x14ac:dyDescent="0.35">
      <c r="A725" s="193">
        <v>43507</v>
      </c>
      <c r="B725">
        <v>0.86421899999999996</v>
      </c>
      <c r="C725">
        <v>-16.23</v>
      </c>
      <c r="D725">
        <v>3.37</v>
      </c>
      <c r="E725">
        <v>-5.92</v>
      </c>
      <c r="F725">
        <v>-53.24</v>
      </c>
      <c r="G725">
        <v>228.81</v>
      </c>
      <c r="H725">
        <v>-35.92</v>
      </c>
      <c r="I725">
        <v>65.209999999999994</v>
      </c>
      <c r="J725">
        <v>-15.68</v>
      </c>
      <c r="K725" s="108">
        <f>INDEX(Bonds!$A$1:$I$1387,MATCH(Sov!A725,Bonds!$A$1:$A$1387,0),4)</f>
        <v>0.64</v>
      </c>
      <c r="L725" s="110">
        <f t="shared" si="168"/>
        <v>43507</v>
      </c>
      <c r="M725" s="187">
        <f t="shared" si="169"/>
        <v>0.22421899999999995</v>
      </c>
      <c r="N725" s="187">
        <f t="shared" si="170"/>
        <v>-0.1623</v>
      </c>
      <c r="O725" s="187">
        <f t="shared" si="171"/>
        <v>3.3700000000000001E-2</v>
      </c>
      <c r="P725" s="187">
        <f t="shared" si="172"/>
        <v>-5.9200000000000003E-2</v>
      </c>
      <c r="Q725" s="187">
        <f t="shared" si="173"/>
        <v>-0.53239999999999998</v>
      </c>
      <c r="R725" s="187">
        <f t="shared" si="174"/>
        <v>2.2881</v>
      </c>
      <c r="S725" s="187">
        <f t="shared" si="175"/>
        <v>-0.35920000000000002</v>
      </c>
      <c r="T725" s="187">
        <f t="shared" si="176"/>
        <v>0.6520999999999999</v>
      </c>
      <c r="U725" s="187">
        <f t="shared" si="177"/>
        <v>-0.15679999999999999</v>
      </c>
    </row>
    <row r="726" spans="1:21" x14ac:dyDescent="0.35">
      <c r="A726" s="193">
        <v>43504</v>
      </c>
      <c r="B726">
        <v>0.89867600000000003</v>
      </c>
      <c r="C726">
        <v>-20.91</v>
      </c>
      <c r="D726">
        <v>4.66</v>
      </c>
      <c r="E726">
        <v>-6.5</v>
      </c>
      <c r="F726">
        <v>-52.8</v>
      </c>
      <c r="G726">
        <v>236.04</v>
      </c>
      <c r="H726">
        <v>-37.43</v>
      </c>
      <c r="I726">
        <v>66.69</v>
      </c>
      <c r="J726">
        <v>-16.690000000000001</v>
      </c>
      <c r="K726" s="108">
        <f>INDEX(Bonds!$A$1:$I$1387,MATCH(Sov!A726,Bonds!$A$1:$A$1387,0),4)</f>
        <v>0.61</v>
      </c>
      <c r="L726" s="110">
        <f t="shared" si="168"/>
        <v>43504</v>
      </c>
      <c r="M726" s="187">
        <f t="shared" si="169"/>
        <v>0.28867600000000004</v>
      </c>
      <c r="N726" s="187">
        <f t="shared" si="170"/>
        <v>-0.20910000000000001</v>
      </c>
      <c r="O726" s="187">
        <f t="shared" si="171"/>
        <v>4.6600000000000003E-2</v>
      </c>
      <c r="P726" s="187">
        <f t="shared" si="172"/>
        <v>-6.5000000000000002E-2</v>
      </c>
      <c r="Q726" s="187">
        <f t="shared" si="173"/>
        <v>-0.52800000000000002</v>
      </c>
      <c r="R726" s="187">
        <f t="shared" si="174"/>
        <v>2.3603999999999998</v>
      </c>
      <c r="S726" s="187">
        <f t="shared" si="175"/>
        <v>-0.37430000000000002</v>
      </c>
      <c r="T726" s="187">
        <f t="shared" si="176"/>
        <v>0.66689999999999994</v>
      </c>
      <c r="U726" s="187">
        <f t="shared" si="177"/>
        <v>-0.16690000000000002</v>
      </c>
    </row>
    <row r="727" spans="1:21" x14ac:dyDescent="0.35">
      <c r="A727" s="193">
        <v>43503</v>
      </c>
      <c r="B727">
        <v>0.91356400000000004</v>
      </c>
      <c r="C727">
        <v>-21.5</v>
      </c>
      <c r="D727">
        <v>2.36</v>
      </c>
      <c r="E727">
        <v>-8.49</v>
      </c>
      <c r="F727">
        <v>-52.58</v>
      </c>
      <c r="G727">
        <v>232.5</v>
      </c>
      <c r="H727">
        <v>-37.630000000000003</v>
      </c>
      <c r="I727">
        <v>64.14</v>
      </c>
      <c r="J727">
        <v>-16.54</v>
      </c>
      <c r="K727" s="108">
        <f>INDEX(Bonds!$A$1:$I$1387,MATCH(Sov!A727,Bonds!$A$1:$A$1387,0),4)</f>
        <v>0.64649999999999996</v>
      </c>
      <c r="L727" s="110">
        <f t="shared" si="168"/>
        <v>43503</v>
      </c>
      <c r="M727" s="187">
        <f t="shared" si="169"/>
        <v>0.26706400000000008</v>
      </c>
      <c r="N727" s="187">
        <f t="shared" si="170"/>
        <v>-0.215</v>
      </c>
      <c r="O727" s="187">
        <f t="shared" si="171"/>
        <v>2.3599999999999999E-2</v>
      </c>
      <c r="P727" s="187">
        <f t="shared" si="172"/>
        <v>-8.4900000000000003E-2</v>
      </c>
      <c r="Q727" s="187">
        <f t="shared" si="173"/>
        <v>-0.52579999999999993</v>
      </c>
      <c r="R727" s="187">
        <f t="shared" si="174"/>
        <v>2.3250000000000002</v>
      </c>
      <c r="S727" s="187">
        <f t="shared" si="175"/>
        <v>-0.37630000000000002</v>
      </c>
      <c r="T727" s="187">
        <f t="shared" si="176"/>
        <v>0.64139999999999997</v>
      </c>
      <c r="U727" s="187">
        <f t="shared" si="177"/>
        <v>-0.16539999999999999</v>
      </c>
    </row>
    <row r="728" spans="1:21" x14ac:dyDescent="0.35">
      <c r="A728" s="193">
        <v>43502</v>
      </c>
      <c r="B728">
        <v>0.91475200000000001</v>
      </c>
      <c r="C728">
        <v>-20.48</v>
      </c>
      <c r="D728">
        <v>1.56</v>
      </c>
      <c r="E728">
        <v>-9.07</v>
      </c>
      <c r="F728">
        <v>-52.84</v>
      </c>
      <c r="G728">
        <v>217.94</v>
      </c>
      <c r="H728">
        <v>-36.21</v>
      </c>
      <c r="I728">
        <v>62.44</v>
      </c>
      <c r="J728">
        <v>-16.170000000000002</v>
      </c>
      <c r="K728" s="108">
        <f>INDEX(Bonds!$A$1:$I$1387,MATCH(Sov!A728,Bonds!$A$1:$A$1387,0),4)</f>
        <v>0.67</v>
      </c>
      <c r="L728" s="110">
        <f t="shared" si="168"/>
        <v>43502</v>
      </c>
      <c r="M728" s="187">
        <f t="shared" si="169"/>
        <v>0.24475199999999997</v>
      </c>
      <c r="N728" s="187">
        <f t="shared" si="170"/>
        <v>-0.20480000000000001</v>
      </c>
      <c r="O728" s="187">
        <f t="shared" si="171"/>
        <v>1.5600000000000001E-2</v>
      </c>
      <c r="P728" s="187">
        <f t="shared" si="172"/>
        <v>-9.0700000000000003E-2</v>
      </c>
      <c r="Q728" s="187">
        <f t="shared" si="173"/>
        <v>-0.52839999999999998</v>
      </c>
      <c r="R728" s="187">
        <f t="shared" si="174"/>
        <v>2.1793999999999998</v>
      </c>
      <c r="S728" s="187">
        <f t="shared" si="175"/>
        <v>-0.36210000000000003</v>
      </c>
      <c r="T728" s="187">
        <f t="shared" si="176"/>
        <v>0.62439999999999996</v>
      </c>
      <c r="U728" s="187">
        <f t="shared" si="177"/>
        <v>-0.16170000000000001</v>
      </c>
    </row>
    <row r="729" spans="1:21" x14ac:dyDescent="0.35">
      <c r="A729" s="193">
        <v>43501</v>
      </c>
      <c r="B729">
        <v>0.91481999999999997</v>
      </c>
      <c r="C729">
        <v>-19.55</v>
      </c>
      <c r="D729">
        <v>1.66</v>
      </c>
      <c r="E729">
        <v>-9.6199999999999992</v>
      </c>
      <c r="F729">
        <v>-53.15</v>
      </c>
      <c r="G729">
        <v>212.55</v>
      </c>
      <c r="H729">
        <v>-35.54</v>
      </c>
      <c r="I729">
        <v>61.6</v>
      </c>
      <c r="J729">
        <v>-16.03</v>
      </c>
      <c r="K729" s="108">
        <f>INDEX(Bonds!$A$1:$I$1387,MATCH(Sov!A729,Bonds!$A$1:$A$1387,0),4)</f>
        <v>0.70250000000000001</v>
      </c>
      <c r="L729" s="110">
        <f t="shared" si="168"/>
        <v>43501</v>
      </c>
      <c r="M729" s="187">
        <f t="shared" si="169"/>
        <v>0.21231999999999995</v>
      </c>
      <c r="N729" s="187">
        <f t="shared" si="170"/>
        <v>-0.19550000000000001</v>
      </c>
      <c r="O729" s="187">
        <f t="shared" si="171"/>
        <v>1.66E-2</v>
      </c>
      <c r="P729" s="187">
        <f t="shared" si="172"/>
        <v>-9.6199999999999994E-2</v>
      </c>
      <c r="Q729" s="187">
        <f t="shared" si="173"/>
        <v>-0.53149999999999997</v>
      </c>
      <c r="R729" s="187">
        <f t="shared" si="174"/>
        <v>2.1255000000000002</v>
      </c>
      <c r="S729" s="187">
        <f t="shared" si="175"/>
        <v>-0.35539999999999999</v>
      </c>
      <c r="T729" s="187">
        <f t="shared" si="176"/>
        <v>0.61599999999999999</v>
      </c>
      <c r="U729" s="187">
        <f t="shared" si="177"/>
        <v>-0.1603</v>
      </c>
    </row>
    <row r="730" spans="1:21" x14ac:dyDescent="0.35">
      <c r="A730" s="193">
        <v>43500</v>
      </c>
      <c r="B730">
        <v>0.92179</v>
      </c>
      <c r="C730">
        <v>-20.84</v>
      </c>
      <c r="D730">
        <v>1.76</v>
      </c>
      <c r="E730">
        <v>-10.01</v>
      </c>
      <c r="F730">
        <v>-53.01</v>
      </c>
      <c r="G730">
        <v>206.69</v>
      </c>
      <c r="H730">
        <v>-36.14</v>
      </c>
      <c r="I730">
        <v>60.33</v>
      </c>
      <c r="J730">
        <v>-15.67</v>
      </c>
      <c r="K730" s="108">
        <f>INDEX(Bonds!$A$1:$I$1387,MATCH(Sov!A730,Bonds!$A$1:$A$1387,0),4)</f>
        <v>0.68</v>
      </c>
      <c r="L730" s="110">
        <f t="shared" si="168"/>
        <v>43500</v>
      </c>
      <c r="M730" s="187">
        <f t="shared" si="169"/>
        <v>0.24178999999999995</v>
      </c>
      <c r="N730" s="187">
        <f t="shared" si="170"/>
        <v>-0.2084</v>
      </c>
      <c r="O730" s="187">
        <f t="shared" si="171"/>
        <v>1.7600000000000001E-2</v>
      </c>
      <c r="P730" s="187">
        <f t="shared" si="172"/>
        <v>-0.10009999999999999</v>
      </c>
      <c r="Q730" s="187">
        <f t="shared" si="173"/>
        <v>-0.53010000000000002</v>
      </c>
      <c r="R730" s="187">
        <f t="shared" si="174"/>
        <v>2.0669</v>
      </c>
      <c r="S730" s="187">
        <f t="shared" si="175"/>
        <v>-0.3614</v>
      </c>
      <c r="T730" s="187">
        <f t="shared" si="176"/>
        <v>0.60329999999999995</v>
      </c>
      <c r="U730" s="187">
        <f t="shared" si="177"/>
        <v>-0.15670000000000001</v>
      </c>
    </row>
    <row r="731" spans="1:21" x14ac:dyDescent="0.35">
      <c r="A731" s="193">
        <v>43497</v>
      </c>
      <c r="B731">
        <v>0.92500199999999999</v>
      </c>
      <c r="C731">
        <v>-21.97</v>
      </c>
      <c r="D731">
        <v>1.72</v>
      </c>
      <c r="E731">
        <v>-10.67</v>
      </c>
      <c r="F731">
        <v>-51.5</v>
      </c>
      <c r="G731">
        <v>207.84</v>
      </c>
      <c r="H731">
        <v>-37.22</v>
      </c>
      <c r="I731">
        <v>58.04</v>
      </c>
      <c r="J731">
        <v>-15.94</v>
      </c>
      <c r="K731" s="108">
        <f>INDEX(Bonds!$A$1:$I$1387,MATCH(Sov!A731,Bonds!$A$1:$A$1387,0),4)</f>
        <v>0.68</v>
      </c>
      <c r="L731" s="110">
        <f t="shared" si="168"/>
        <v>43497</v>
      </c>
      <c r="M731" s="187">
        <f t="shared" si="169"/>
        <v>0.24500199999999994</v>
      </c>
      <c r="N731" s="187">
        <f t="shared" si="170"/>
        <v>-0.21969999999999998</v>
      </c>
      <c r="O731" s="187">
        <f t="shared" si="171"/>
        <v>1.72E-2</v>
      </c>
      <c r="P731" s="187">
        <f t="shared" si="172"/>
        <v>-0.1067</v>
      </c>
      <c r="Q731" s="187">
        <f t="shared" si="173"/>
        <v>-0.51500000000000001</v>
      </c>
      <c r="R731" s="187">
        <f t="shared" si="174"/>
        <v>2.0784000000000002</v>
      </c>
      <c r="S731" s="187">
        <f t="shared" si="175"/>
        <v>-0.37219999999999998</v>
      </c>
      <c r="T731" s="187">
        <f t="shared" si="176"/>
        <v>0.58040000000000003</v>
      </c>
      <c r="U731" s="187">
        <f t="shared" si="177"/>
        <v>-0.15939999999999999</v>
      </c>
    </row>
    <row r="732" spans="1:21" x14ac:dyDescent="0.35">
      <c r="A732" s="193">
        <v>43496</v>
      </c>
      <c r="B732">
        <v>0.996197</v>
      </c>
      <c r="C732">
        <v>-19.760000000000002</v>
      </c>
      <c r="D732">
        <v>4.57</v>
      </c>
      <c r="E732">
        <v>-8.84</v>
      </c>
      <c r="F732">
        <v>-51.1</v>
      </c>
      <c r="G732">
        <v>194.56</v>
      </c>
      <c r="H732">
        <v>-35.69</v>
      </c>
      <c r="I732">
        <v>58.49</v>
      </c>
      <c r="J732">
        <v>-17.07</v>
      </c>
      <c r="K732" s="108">
        <f>INDEX(Bonds!$A$1:$I$1387,MATCH(Sov!A732,Bonds!$A$1:$A$1387,0),4)</f>
        <v>0.64</v>
      </c>
      <c r="L732" s="110">
        <f t="shared" si="168"/>
        <v>43496</v>
      </c>
      <c r="M732" s="187">
        <f t="shared" si="169"/>
        <v>0.35619699999999999</v>
      </c>
      <c r="N732" s="187">
        <f t="shared" si="170"/>
        <v>-0.19760000000000003</v>
      </c>
      <c r="O732" s="187">
        <f t="shared" si="171"/>
        <v>4.5700000000000005E-2</v>
      </c>
      <c r="P732" s="187">
        <f t="shared" si="172"/>
        <v>-8.8399999999999992E-2</v>
      </c>
      <c r="Q732" s="187">
        <f t="shared" si="173"/>
        <v>-0.51100000000000001</v>
      </c>
      <c r="R732" s="187">
        <f t="shared" si="174"/>
        <v>1.9456</v>
      </c>
      <c r="S732" s="187">
        <f t="shared" si="175"/>
        <v>-0.3569</v>
      </c>
      <c r="T732" s="187">
        <f t="shared" si="176"/>
        <v>0.58489999999999998</v>
      </c>
      <c r="U732" s="187">
        <f t="shared" si="177"/>
        <v>-0.17069999999999999</v>
      </c>
    </row>
    <row r="733" spans="1:21" x14ac:dyDescent="0.35">
      <c r="A733" s="193">
        <v>43495</v>
      </c>
      <c r="B733">
        <v>1.0329299999999999</v>
      </c>
      <c r="C733">
        <v>-19.350000000000001</v>
      </c>
      <c r="D733">
        <v>3.45</v>
      </c>
      <c r="E733">
        <v>-8.94</v>
      </c>
      <c r="F733">
        <v>-52.09</v>
      </c>
      <c r="G733">
        <v>191.88</v>
      </c>
      <c r="H733">
        <v>-35.53</v>
      </c>
      <c r="I733">
        <v>61.25</v>
      </c>
      <c r="J733">
        <v>-17.03</v>
      </c>
      <c r="K733" s="108">
        <f>INDEX(Bonds!$A$1:$I$1387,MATCH(Sov!A733,Bonds!$A$1:$A$1387,0),4)</f>
        <v>0.6895</v>
      </c>
      <c r="L733" s="110">
        <f t="shared" si="168"/>
        <v>43495</v>
      </c>
      <c r="M733" s="187">
        <f t="shared" si="169"/>
        <v>0.3434299999999999</v>
      </c>
      <c r="N733" s="187">
        <f t="shared" si="170"/>
        <v>-0.19350000000000001</v>
      </c>
      <c r="O733" s="187">
        <f t="shared" si="171"/>
        <v>3.4500000000000003E-2</v>
      </c>
      <c r="P733" s="187">
        <f t="shared" si="172"/>
        <v>-8.9399999999999993E-2</v>
      </c>
      <c r="Q733" s="187">
        <f t="shared" si="173"/>
        <v>-0.52090000000000003</v>
      </c>
      <c r="R733" s="187">
        <f t="shared" si="174"/>
        <v>1.9188000000000001</v>
      </c>
      <c r="S733" s="187">
        <f t="shared" si="175"/>
        <v>-0.3553</v>
      </c>
      <c r="T733" s="187">
        <f t="shared" si="176"/>
        <v>0.61250000000000004</v>
      </c>
      <c r="U733" s="187">
        <f t="shared" si="177"/>
        <v>-0.17030000000000001</v>
      </c>
    </row>
    <row r="734" spans="1:21" x14ac:dyDescent="0.35">
      <c r="A734" s="193">
        <v>43494</v>
      </c>
      <c r="B734">
        <v>0.89986200000000005</v>
      </c>
      <c r="C734">
        <v>-21.13</v>
      </c>
      <c r="D734">
        <v>3.31</v>
      </c>
      <c r="E734">
        <v>-9.16</v>
      </c>
      <c r="F734">
        <v>-52.77</v>
      </c>
      <c r="G734">
        <v>193.76</v>
      </c>
      <c r="H734">
        <v>-36.43</v>
      </c>
      <c r="I734">
        <v>57.32</v>
      </c>
      <c r="J734">
        <v>-17.09</v>
      </c>
      <c r="K734" s="108">
        <f>INDEX(Bonds!$A$1:$I$1387,MATCH(Sov!A734,Bonds!$A$1:$A$1387,0),4)</f>
        <v>0.7</v>
      </c>
      <c r="L734" s="110">
        <f t="shared" si="168"/>
        <v>43494</v>
      </c>
      <c r="M734" s="187">
        <f t="shared" si="169"/>
        <v>0.1998620000000001</v>
      </c>
      <c r="N734" s="187">
        <f t="shared" si="170"/>
        <v>-0.21129999999999999</v>
      </c>
      <c r="O734" s="187">
        <f t="shared" si="171"/>
        <v>3.3099999999999997E-2</v>
      </c>
      <c r="P734" s="187">
        <f t="shared" si="172"/>
        <v>-9.1600000000000001E-2</v>
      </c>
      <c r="Q734" s="187">
        <f t="shared" si="173"/>
        <v>-0.52770000000000006</v>
      </c>
      <c r="R734" s="187">
        <f t="shared" si="174"/>
        <v>1.9376</v>
      </c>
      <c r="S734" s="187">
        <f t="shared" si="175"/>
        <v>-0.36430000000000001</v>
      </c>
      <c r="T734" s="187">
        <f t="shared" si="176"/>
        <v>0.57320000000000004</v>
      </c>
      <c r="U734" s="187">
        <f t="shared" si="177"/>
        <v>-0.1709</v>
      </c>
    </row>
    <row r="735" spans="1:21" x14ac:dyDescent="0.35">
      <c r="A735" s="193">
        <v>43493</v>
      </c>
      <c r="B735">
        <v>0.94615899999999997</v>
      </c>
      <c r="C735">
        <v>-21.95</v>
      </c>
      <c r="D735">
        <v>1.29</v>
      </c>
      <c r="E735">
        <v>-10.81</v>
      </c>
      <c r="F735">
        <v>-53.51</v>
      </c>
      <c r="G735">
        <v>195.29</v>
      </c>
      <c r="H735">
        <v>-37.83</v>
      </c>
      <c r="I735">
        <v>54.41</v>
      </c>
      <c r="J735">
        <v>-16.98</v>
      </c>
      <c r="K735" s="108">
        <f>INDEX(Bonds!$A$1:$I$1387,MATCH(Sov!A735,Bonds!$A$1:$A$1387,0),4)</f>
        <v>0.72</v>
      </c>
      <c r="L735" s="110">
        <f t="shared" si="168"/>
        <v>43493</v>
      </c>
      <c r="M735" s="187">
        <f t="shared" si="169"/>
        <v>0.226159</v>
      </c>
      <c r="N735" s="187">
        <f t="shared" si="170"/>
        <v>-0.2195</v>
      </c>
      <c r="O735" s="187">
        <f t="shared" si="171"/>
        <v>1.29E-2</v>
      </c>
      <c r="P735" s="187">
        <f t="shared" si="172"/>
        <v>-0.1081</v>
      </c>
      <c r="Q735" s="187">
        <f t="shared" si="173"/>
        <v>-0.53510000000000002</v>
      </c>
      <c r="R735" s="187">
        <f t="shared" si="174"/>
        <v>1.9528999999999999</v>
      </c>
      <c r="S735" s="187">
        <f t="shared" si="175"/>
        <v>-0.37829999999999997</v>
      </c>
      <c r="T735" s="187">
        <f t="shared" si="176"/>
        <v>0.54409999999999992</v>
      </c>
      <c r="U735" s="187">
        <f t="shared" si="177"/>
        <v>-0.16980000000000001</v>
      </c>
    </row>
    <row r="736" spans="1:21" x14ac:dyDescent="0.35">
      <c r="A736" s="193">
        <v>43490</v>
      </c>
      <c r="B736">
        <v>0.97913600000000001</v>
      </c>
      <c r="C736">
        <v>-23.17</v>
      </c>
      <c r="D736">
        <v>0.77</v>
      </c>
      <c r="E736">
        <v>-11.4</v>
      </c>
      <c r="F736">
        <v>-54.02</v>
      </c>
      <c r="G736">
        <v>193.87</v>
      </c>
      <c r="H736">
        <v>-38.24</v>
      </c>
      <c r="I736">
        <v>55.98</v>
      </c>
      <c r="J736">
        <v>-15.77</v>
      </c>
      <c r="K736" s="108">
        <f>INDEX(Bonds!$A$1:$I$1387,MATCH(Sov!A736,Bonds!$A$1:$A$1387,0),4)</f>
        <v>0.72</v>
      </c>
      <c r="L736" s="110">
        <f t="shared" si="168"/>
        <v>43490</v>
      </c>
      <c r="M736" s="187">
        <f t="shared" si="169"/>
        <v>0.25913600000000003</v>
      </c>
      <c r="N736" s="187">
        <f t="shared" si="170"/>
        <v>-0.23170000000000002</v>
      </c>
      <c r="O736" s="187">
        <f t="shared" si="171"/>
        <v>7.7000000000000002E-3</v>
      </c>
      <c r="P736" s="187">
        <f t="shared" si="172"/>
        <v>-0.114</v>
      </c>
      <c r="Q736" s="187">
        <f t="shared" si="173"/>
        <v>-0.54020000000000001</v>
      </c>
      <c r="R736" s="187">
        <f t="shared" si="174"/>
        <v>1.9387000000000001</v>
      </c>
      <c r="S736" s="187">
        <f t="shared" si="175"/>
        <v>-0.38240000000000002</v>
      </c>
      <c r="T736" s="187">
        <f t="shared" si="176"/>
        <v>0.55979999999999996</v>
      </c>
      <c r="U736" s="187">
        <f t="shared" si="177"/>
        <v>-0.15770000000000001</v>
      </c>
    </row>
    <row r="737" spans="1:21" x14ac:dyDescent="0.35">
      <c r="A737" s="193">
        <v>43489</v>
      </c>
      <c r="B737">
        <v>0.97829299999999997</v>
      </c>
      <c r="C737">
        <v>-23.68</v>
      </c>
      <c r="D737">
        <v>0.47</v>
      </c>
      <c r="E737">
        <v>-11.8</v>
      </c>
      <c r="F737">
        <v>-54.36</v>
      </c>
      <c r="G737">
        <v>197.55</v>
      </c>
      <c r="H737">
        <v>-37.5</v>
      </c>
      <c r="I737">
        <v>57.46</v>
      </c>
      <c r="J737">
        <v>-17.16</v>
      </c>
      <c r="K737" s="108">
        <f>INDEX(Bonds!$A$1:$I$1387,MATCH(Sov!A737,Bonds!$A$1:$A$1387,0),4)</f>
        <v>0.7</v>
      </c>
      <c r="L737" s="110">
        <f t="shared" si="168"/>
        <v>43489</v>
      </c>
      <c r="M737" s="187">
        <f t="shared" si="169"/>
        <v>0.27829300000000001</v>
      </c>
      <c r="N737" s="187">
        <f t="shared" si="170"/>
        <v>-0.23680000000000001</v>
      </c>
      <c r="O737" s="187">
        <f t="shared" si="171"/>
        <v>4.6999999999999993E-3</v>
      </c>
      <c r="P737" s="187">
        <f t="shared" si="172"/>
        <v>-0.11800000000000001</v>
      </c>
      <c r="Q737" s="187">
        <f t="shared" si="173"/>
        <v>-0.54359999999999997</v>
      </c>
      <c r="R737" s="187">
        <f t="shared" si="174"/>
        <v>1.9755</v>
      </c>
      <c r="S737" s="187">
        <f t="shared" si="175"/>
        <v>-0.375</v>
      </c>
      <c r="T737" s="187">
        <f t="shared" si="176"/>
        <v>0.5746</v>
      </c>
      <c r="U737" s="187">
        <f t="shared" si="177"/>
        <v>-0.1716</v>
      </c>
    </row>
    <row r="738" spans="1:21" x14ac:dyDescent="0.35">
      <c r="A738" s="193">
        <v>43488</v>
      </c>
      <c r="B738">
        <v>0.94023900000000005</v>
      </c>
      <c r="C738">
        <v>-23.01</v>
      </c>
      <c r="D738">
        <v>1.68</v>
      </c>
      <c r="E738">
        <v>-11.01</v>
      </c>
      <c r="F738">
        <v>-54.01</v>
      </c>
      <c r="G738">
        <v>201.94</v>
      </c>
      <c r="H738">
        <v>-37.04</v>
      </c>
      <c r="I738">
        <v>61.36</v>
      </c>
      <c r="J738">
        <v>-15.98</v>
      </c>
      <c r="K738" s="108">
        <f>INDEX(Bonds!$A$1:$I$1387,MATCH(Sov!A738,Bonds!$A$1:$A$1387,0),4)</f>
        <v>0.76100000000000001</v>
      </c>
      <c r="L738" s="110">
        <f t="shared" si="168"/>
        <v>43488</v>
      </c>
      <c r="M738" s="187">
        <f t="shared" si="169"/>
        <v>0.17923900000000004</v>
      </c>
      <c r="N738" s="187">
        <f t="shared" si="170"/>
        <v>-0.23010000000000003</v>
      </c>
      <c r="O738" s="187">
        <f t="shared" si="171"/>
        <v>1.6799999999999999E-2</v>
      </c>
      <c r="P738" s="187">
        <f t="shared" si="172"/>
        <v>-0.1101</v>
      </c>
      <c r="Q738" s="187">
        <f t="shared" si="173"/>
        <v>-0.54010000000000002</v>
      </c>
      <c r="R738" s="187">
        <f t="shared" si="174"/>
        <v>2.0194000000000001</v>
      </c>
      <c r="S738" s="187">
        <f t="shared" si="175"/>
        <v>-0.37040000000000001</v>
      </c>
      <c r="T738" s="187">
        <f t="shared" si="176"/>
        <v>0.61360000000000003</v>
      </c>
      <c r="U738" s="187">
        <f t="shared" si="177"/>
        <v>-0.1598</v>
      </c>
    </row>
    <row r="739" spans="1:21" x14ac:dyDescent="0.35">
      <c r="A739" s="193">
        <v>43487</v>
      </c>
      <c r="B739">
        <v>0.91926200000000002</v>
      </c>
      <c r="C739">
        <v>-23.69</v>
      </c>
      <c r="D739">
        <v>-2.6</v>
      </c>
      <c r="E739">
        <v>-11.83</v>
      </c>
      <c r="F739">
        <v>-54.75</v>
      </c>
      <c r="G739">
        <v>198.8</v>
      </c>
      <c r="H739">
        <v>-37.93</v>
      </c>
      <c r="I739">
        <v>62.58</v>
      </c>
      <c r="J739">
        <v>-16.03</v>
      </c>
      <c r="K739" s="108">
        <f>INDEX(Bonds!$A$1:$I$1387,MATCH(Sov!A739,Bonds!$A$1:$A$1387,0),4)</f>
        <v>0.76800000000000002</v>
      </c>
      <c r="L739" s="110">
        <f t="shared" si="168"/>
        <v>43487</v>
      </c>
      <c r="M739" s="187">
        <f t="shared" si="169"/>
        <v>0.15126200000000001</v>
      </c>
      <c r="N739" s="187">
        <f t="shared" si="170"/>
        <v>-0.2369</v>
      </c>
      <c r="O739" s="187">
        <f t="shared" si="171"/>
        <v>-2.6000000000000002E-2</v>
      </c>
      <c r="P739" s="187">
        <f t="shared" si="172"/>
        <v>-0.1183</v>
      </c>
      <c r="Q739" s="187">
        <f t="shared" si="173"/>
        <v>-0.54749999999999999</v>
      </c>
      <c r="R739" s="187">
        <f t="shared" si="174"/>
        <v>1.9880000000000002</v>
      </c>
      <c r="S739" s="187">
        <f t="shared" si="175"/>
        <v>-0.37929999999999997</v>
      </c>
      <c r="T739" s="187">
        <f t="shared" si="176"/>
        <v>0.62580000000000002</v>
      </c>
      <c r="U739" s="187">
        <f t="shared" si="177"/>
        <v>-0.1603</v>
      </c>
    </row>
    <row r="740" spans="1:21" x14ac:dyDescent="0.35">
      <c r="A740" s="193">
        <v>43486</v>
      </c>
      <c r="B740">
        <v>0.97984899999999997</v>
      </c>
      <c r="C740">
        <v>-24.34</v>
      </c>
      <c r="D740">
        <v>-2.97</v>
      </c>
      <c r="E740">
        <v>-12.08</v>
      </c>
      <c r="F740">
        <v>-54.71</v>
      </c>
      <c r="G740">
        <v>197.65</v>
      </c>
      <c r="H740">
        <v>-38.54</v>
      </c>
      <c r="I740">
        <v>62.73</v>
      </c>
      <c r="J740">
        <v>-16.149999999999999</v>
      </c>
      <c r="K740" s="108">
        <f>INDEX(Bonds!$A$1:$I$1387,MATCH(Sov!A740,Bonds!$A$1:$A$1387,0),4)</f>
        <v>0.80249999999999999</v>
      </c>
      <c r="L740" s="110">
        <f t="shared" ref="L740:L751" si="178">A740</f>
        <v>43486</v>
      </c>
      <c r="M740" s="187">
        <f t="shared" ref="M740:M754" si="179">B740-$K740</f>
        <v>0.17734899999999998</v>
      </c>
      <c r="N740" s="187">
        <f t="shared" si="170"/>
        <v>-0.24340000000000001</v>
      </c>
      <c r="O740" s="187">
        <f t="shared" si="171"/>
        <v>-2.9700000000000001E-2</v>
      </c>
      <c r="P740" s="187">
        <f t="shared" si="172"/>
        <v>-0.1208</v>
      </c>
      <c r="Q740" s="187">
        <f t="shared" si="173"/>
        <v>-0.54710000000000003</v>
      </c>
      <c r="R740" s="187">
        <f t="shared" si="174"/>
        <v>1.9765000000000001</v>
      </c>
      <c r="S740" s="187">
        <f t="shared" si="175"/>
        <v>-0.38539999999999996</v>
      </c>
      <c r="T740" s="187">
        <f t="shared" si="176"/>
        <v>0.62729999999999997</v>
      </c>
      <c r="U740" s="187">
        <f t="shared" si="177"/>
        <v>-0.16149999999999998</v>
      </c>
    </row>
    <row r="741" spans="1:21" x14ac:dyDescent="0.35">
      <c r="A741" s="193">
        <v>43483</v>
      </c>
      <c r="B741">
        <v>1.0276339999999999</v>
      </c>
      <c r="C741">
        <v>-23.23</v>
      </c>
      <c r="D741">
        <v>-4.09</v>
      </c>
      <c r="E741">
        <v>-12</v>
      </c>
      <c r="F741">
        <v>-54.23</v>
      </c>
      <c r="G741">
        <v>194.99</v>
      </c>
      <c r="H741">
        <v>-38.39</v>
      </c>
      <c r="I741">
        <v>60.71</v>
      </c>
      <c r="J741">
        <v>-15.58</v>
      </c>
      <c r="K741" s="108">
        <f>INDEX(Bonds!$A$1:$I$1387,MATCH(Sov!A741,Bonds!$A$1:$A$1387,0),4)</f>
        <v>0.80300000000000005</v>
      </c>
      <c r="L741" s="110">
        <f t="shared" si="178"/>
        <v>43483</v>
      </c>
      <c r="M741" s="187">
        <f t="shared" si="179"/>
        <v>0.22463399999999989</v>
      </c>
      <c r="N741" s="187">
        <f t="shared" si="170"/>
        <v>-0.23230000000000001</v>
      </c>
      <c r="O741" s="187">
        <f t="shared" si="171"/>
        <v>-4.0899999999999999E-2</v>
      </c>
      <c r="P741" s="187">
        <f t="shared" si="172"/>
        <v>-0.12</v>
      </c>
      <c r="Q741" s="187">
        <f t="shared" si="173"/>
        <v>-0.5423</v>
      </c>
      <c r="R741" s="187">
        <f t="shared" si="174"/>
        <v>1.9499000000000002</v>
      </c>
      <c r="S741" s="187">
        <f t="shared" si="175"/>
        <v>-0.38390000000000002</v>
      </c>
      <c r="T741" s="187">
        <f t="shared" si="176"/>
        <v>0.60709999999999997</v>
      </c>
      <c r="U741" s="187">
        <f t="shared" si="177"/>
        <v>-0.15579999999999999</v>
      </c>
    </row>
    <row r="742" spans="1:21" x14ac:dyDescent="0.35">
      <c r="A742" s="193">
        <v>43482</v>
      </c>
      <c r="B742">
        <v>1.03108</v>
      </c>
      <c r="C742">
        <v>-23.88</v>
      </c>
      <c r="D742">
        <v>-3.23</v>
      </c>
      <c r="E742">
        <v>-11.87</v>
      </c>
      <c r="F742">
        <v>-55.34</v>
      </c>
      <c r="G742">
        <v>200.45</v>
      </c>
      <c r="H742">
        <v>-38.979999999999997</v>
      </c>
      <c r="I742">
        <v>62.9</v>
      </c>
      <c r="J742">
        <v>-15.85</v>
      </c>
      <c r="K742" s="108">
        <f>INDEX(Bonds!$A$1:$I$1387,MATCH(Sov!A742,Bonds!$A$1:$A$1387,0),4)</f>
        <v>0.77</v>
      </c>
      <c r="L742" s="110">
        <f t="shared" si="178"/>
        <v>43482</v>
      </c>
      <c r="M742" s="187">
        <f t="shared" si="179"/>
        <v>0.26107999999999998</v>
      </c>
      <c r="N742" s="187">
        <f t="shared" si="170"/>
        <v>-0.23879999999999998</v>
      </c>
      <c r="O742" s="187">
        <f t="shared" si="171"/>
        <v>-3.2300000000000002E-2</v>
      </c>
      <c r="P742" s="187">
        <f t="shared" si="172"/>
        <v>-0.11869999999999999</v>
      </c>
      <c r="Q742" s="187">
        <f t="shared" si="173"/>
        <v>-0.5534</v>
      </c>
      <c r="R742" s="187">
        <f t="shared" si="174"/>
        <v>2.0044999999999997</v>
      </c>
      <c r="S742" s="187">
        <f t="shared" si="175"/>
        <v>-0.38979999999999998</v>
      </c>
      <c r="T742" s="187">
        <f t="shared" si="176"/>
        <v>0.629</v>
      </c>
      <c r="U742" s="187">
        <f t="shared" si="177"/>
        <v>-0.1585</v>
      </c>
    </row>
    <row r="743" spans="1:21" x14ac:dyDescent="0.35">
      <c r="A743" s="193">
        <v>43481</v>
      </c>
      <c r="B743">
        <v>1.0484610000000001</v>
      </c>
      <c r="C743">
        <v>-24.51</v>
      </c>
      <c r="D743">
        <v>-2.68</v>
      </c>
      <c r="E743">
        <v>-11.83</v>
      </c>
      <c r="F743">
        <v>-56.54</v>
      </c>
      <c r="G743">
        <v>199.6</v>
      </c>
      <c r="H743">
        <v>-38.979999999999997</v>
      </c>
      <c r="I743">
        <v>64.83</v>
      </c>
      <c r="J743">
        <v>-16.48</v>
      </c>
      <c r="K743" s="108">
        <f>INDEX(Bonds!$A$1:$I$1387,MATCH(Sov!A743,Bonds!$A$1:$A$1387,0),4)</f>
        <v>0.76</v>
      </c>
      <c r="L743" s="110">
        <f t="shared" si="178"/>
        <v>43481</v>
      </c>
      <c r="M743" s="187">
        <f t="shared" si="179"/>
        <v>0.28846100000000008</v>
      </c>
      <c r="N743" s="187">
        <f t="shared" si="170"/>
        <v>-0.24510000000000001</v>
      </c>
      <c r="O743" s="187">
        <f t="shared" si="171"/>
        <v>-2.6800000000000001E-2</v>
      </c>
      <c r="P743" s="187">
        <f t="shared" si="172"/>
        <v>-0.1183</v>
      </c>
      <c r="Q743" s="187">
        <f t="shared" si="173"/>
        <v>-0.56540000000000001</v>
      </c>
      <c r="R743" s="187">
        <f t="shared" si="174"/>
        <v>1.996</v>
      </c>
      <c r="S743" s="187">
        <f t="shared" si="175"/>
        <v>-0.38979999999999998</v>
      </c>
      <c r="T743" s="187">
        <f t="shared" si="176"/>
        <v>0.64829999999999999</v>
      </c>
      <c r="U743" s="187">
        <f t="shared" si="177"/>
        <v>-0.1648</v>
      </c>
    </row>
    <row r="744" spans="1:21" x14ac:dyDescent="0.35">
      <c r="A744" s="193">
        <v>43480</v>
      </c>
      <c r="B744">
        <v>1.040638</v>
      </c>
      <c r="C744">
        <v>-25.35</v>
      </c>
      <c r="D744">
        <v>-3.64</v>
      </c>
      <c r="E744">
        <v>-13.42</v>
      </c>
      <c r="F744">
        <v>-57.28</v>
      </c>
      <c r="G744">
        <v>211.97</v>
      </c>
      <c r="H744">
        <v>-40.68</v>
      </c>
      <c r="I744">
        <v>67.819999999999993</v>
      </c>
      <c r="J744">
        <v>-18.07</v>
      </c>
      <c r="K744" s="108">
        <f>INDEX(Bonds!$A$1:$I$1387,MATCH(Sov!A744,Bonds!$A$1:$A$1387,0),4)</f>
        <v>0.75</v>
      </c>
      <c r="L744" s="110">
        <f t="shared" si="178"/>
        <v>43480</v>
      </c>
      <c r="M744" s="187">
        <f t="shared" si="179"/>
        <v>0.29063799999999995</v>
      </c>
      <c r="N744" s="187">
        <f t="shared" si="170"/>
        <v>-0.2535</v>
      </c>
      <c r="O744" s="187">
        <f t="shared" si="171"/>
        <v>-3.6400000000000002E-2</v>
      </c>
      <c r="P744" s="187">
        <f t="shared" si="172"/>
        <v>-0.13419999999999999</v>
      </c>
      <c r="Q744" s="187">
        <f t="shared" si="173"/>
        <v>-0.57279999999999998</v>
      </c>
      <c r="R744" s="187">
        <f t="shared" si="174"/>
        <v>2.1196999999999999</v>
      </c>
      <c r="S744" s="187">
        <f t="shared" si="175"/>
        <v>-0.40679999999999999</v>
      </c>
      <c r="T744" s="187">
        <f t="shared" si="176"/>
        <v>0.67819999999999991</v>
      </c>
      <c r="U744" s="187">
        <f t="shared" si="177"/>
        <v>-0.1807</v>
      </c>
    </row>
    <row r="745" spans="1:21" x14ac:dyDescent="0.35">
      <c r="A745" s="193">
        <v>43479</v>
      </c>
      <c r="B745">
        <v>1.0397149999999999</v>
      </c>
      <c r="C745">
        <v>-24.54</v>
      </c>
      <c r="D745">
        <v>-2.9</v>
      </c>
      <c r="E745">
        <v>-13.28</v>
      </c>
      <c r="F745">
        <v>-56.5</v>
      </c>
      <c r="G745">
        <v>207.54</v>
      </c>
      <c r="H745">
        <v>-40.64</v>
      </c>
      <c r="I745">
        <v>68.430000000000007</v>
      </c>
      <c r="J745">
        <v>-16.82</v>
      </c>
      <c r="K745" s="108">
        <f>INDEX(Bonds!$A$1:$I$1387,MATCH(Sov!A745,Bonds!$A$1:$A$1387,0),4)</f>
        <v>0.78400000000000003</v>
      </c>
      <c r="L745" s="110">
        <f t="shared" si="178"/>
        <v>43479</v>
      </c>
      <c r="M745" s="187">
        <f t="shared" si="179"/>
        <v>0.25571499999999991</v>
      </c>
      <c r="N745" s="187">
        <f t="shared" si="170"/>
        <v>-0.24539999999999998</v>
      </c>
      <c r="O745" s="187">
        <f t="shared" si="171"/>
        <v>-2.8999999999999998E-2</v>
      </c>
      <c r="P745" s="187">
        <f t="shared" si="172"/>
        <v>-0.1328</v>
      </c>
      <c r="Q745" s="187">
        <f t="shared" si="173"/>
        <v>-0.56499999999999995</v>
      </c>
      <c r="R745" s="187">
        <f t="shared" si="174"/>
        <v>2.0754000000000001</v>
      </c>
      <c r="S745" s="187">
        <f t="shared" si="175"/>
        <v>-0.40639999999999998</v>
      </c>
      <c r="T745" s="187">
        <f t="shared" si="176"/>
        <v>0.68430000000000002</v>
      </c>
      <c r="U745" s="187">
        <f t="shared" si="177"/>
        <v>-0.16820000000000002</v>
      </c>
    </row>
    <row r="746" spans="1:21" x14ac:dyDescent="0.35">
      <c r="A746" s="193">
        <v>43476</v>
      </c>
      <c r="B746">
        <v>1.0515000000000001</v>
      </c>
      <c r="C746">
        <v>-23.72</v>
      </c>
      <c r="D746">
        <v>-3.02</v>
      </c>
      <c r="E746">
        <v>-10.97</v>
      </c>
      <c r="F746">
        <v>-57.29</v>
      </c>
      <c r="G746">
        <v>207.41</v>
      </c>
      <c r="H746">
        <v>-41.45</v>
      </c>
      <c r="I746">
        <v>69.92</v>
      </c>
      <c r="J746">
        <v>-16.690000000000001</v>
      </c>
      <c r="K746" s="108">
        <f>INDEX(Bonds!$A$1:$I$1387,MATCH(Sov!A746,Bonds!$A$1:$A$1387,0),4)</f>
        <v>0.79500000000000004</v>
      </c>
      <c r="L746" s="110">
        <f t="shared" si="178"/>
        <v>43476</v>
      </c>
      <c r="M746" s="187">
        <f t="shared" si="179"/>
        <v>0.25650000000000006</v>
      </c>
      <c r="N746" s="187">
        <f t="shared" si="170"/>
        <v>-0.23719999999999999</v>
      </c>
      <c r="O746" s="187">
        <f t="shared" si="171"/>
        <v>-3.0200000000000001E-2</v>
      </c>
      <c r="P746" s="187">
        <f t="shared" si="172"/>
        <v>-0.10970000000000001</v>
      </c>
      <c r="Q746" s="187">
        <f t="shared" si="173"/>
        <v>-0.57289999999999996</v>
      </c>
      <c r="R746" s="187">
        <f t="shared" si="174"/>
        <v>2.0741000000000001</v>
      </c>
      <c r="S746" s="187">
        <f t="shared" si="175"/>
        <v>-0.41450000000000004</v>
      </c>
      <c r="T746" s="187">
        <f t="shared" si="176"/>
        <v>0.69920000000000004</v>
      </c>
      <c r="U746" s="187">
        <f t="shared" si="177"/>
        <v>-0.16690000000000002</v>
      </c>
    </row>
    <row r="747" spans="1:21" x14ac:dyDescent="0.35">
      <c r="A747" s="193">
        <v>43475</v>
      </c>
      <c r="B747">
        <v>1.033072</v>
      </c>
      <c r="C747">
        <v>-23.75</v>
      </c>
      <c r="D747">
        <v>-1.8</v>
      </c>
      <c r="E747">
        <v>-11.82</v>
      </c>
      <c r="F747">
        <v>-56.89</v>
      </c>
      <c r="G747">
        <v>210.49</v>
      </c>
      <c r="H747">
        <v>-41.44</v>
      </c>
      <c r="I747">
        <v>69.62</v>
      </c>
      <c r="J747">
        <v>-16.18</v>
      </c>
      <c r="K747" s="108">
        <f>INDEX(Bonds!$A$1:$I$1387,MATCH(Sov!A747,Bonds!$A$1:$A$1387,0),4)</f>
        <v>0.81399999999999995</v>
      </c>
      <c r="L747" s="110">
        <f t="shared" si="178"/>
        <v>43475</v>
      </c>
      <c r="M747" s="187">
        <f t="shared" si="179"/>
        <v>0.21907200000000004</v>
      </c>
      <c r="N747" s="187">
        <f t="shared" si="170"/>
        <v>-0.23749999999999999</v>
      </c>
      <c r="O747" s="187">
        <f t="shared" si="171"/>
        <v>-1.8000000000000002E-2</v>
      </c>
      <c r="P747" s="187">
        <f t="shared" si="172"/>
        <v>-0.1182</v>
      </c>
      <c r="Q747" s="187">
        <f t="shared" si="173"/>
        <v>-0.56889999999999996</v>
      </c>
      <c r="R747" s="187">
        <f t="shared" si="174"/>
        <v>2.1049000000000002</v>
      </c>
      <c r="S747" s="187">
        <f t="shared" si="175"/>
        <v>-0.41439999999999999</v>
      </c>
      <c r="T747" s="187">
        <f t="shared" si="176"/>
        <v>0.69620000000000004</v>
      </c>
      <c r="U747" s="187">
        <f t="shared" si="177"/>
        <v>-0.1618</v>
      </c>
    </row>
    <row r="748" spans="1:21" x14ac:dyDescent="0.35">
      <c r="A748" s="193">
        <v>43474</v>
      </c>
      <c r="B748">
        <v>1.0462769999999999</v>
      </c>
      <c r="C748">
        <v>-22.89</v>
      </c>
      <c r="D748">
        <v>0.43</v>
      </c>
      <c r="E748">
        <v>-8.73</v>
      </c>
      <c r="F748">
        <v>-55.64</v>
      </c>
      <c r="G748">
        <v>209.76</v>
      </c>
      <c r="H748">
        <v>-39.97</v>
      </c>
      <c r="I748">
        <v>73.67</v>
      </c>
      <c r="J748">
        <v>-15.71</v>
      </c>
      <c r="K748" s="108">
        <f>INDEX(Bonds!$A$1:$I$1387,MATCH(Sov!A748,Bonds!$A$1:$A$1387,0),4)</f>
        <v>0.81599999999999995</v>
      </c>
      <c r="L748" s="110">
        <f t="shared" si="178"/>
        <v>43474</v>
      </c>
      <c r="M748" s="187">
        <f t="shared" si="179"/>
        <v>0.23027699999999995</v>
      </c>
      <c r="N748" s="187">
        <f t="shared" si="170"/>
        <v>-0.22889999999999999</v>
      </c>
      <c r="O748" s="187">
        <f t="shared" si="171"/>
        <v>4.3E-3</v>
      </c>
      <c r="P748" s="187">
        <f t="shared" si="172"/>
        <v>-8.7300000000000003E-2</v>
      </c>
      <c r="Q748" s="187">
        <f t="shared" si="173"/>
        <v>-0.55640000000000001</v>
      </c>
      <c r="R748" s="187">
        <f t="shared" si="174"/>
        <v>2.0975999999999999</v>
      </c>
      <c r="S748" s="187">
        <f t="shared" si="175"/>
        <v>-0.3997</v>
      </c>
      <c r="T748" s="187">
        <f t="shared" si="176"/>
        <v>0.73670000000000002</v>
      </c>
      <c r="U748" s="187">
        <f t="shared" si="177"/>
        <v>-0.15710000000000002</v>
      </c>
    </row>
    <row r="749" spans="1:21" x14ac:dyDescent="0.35">
      <c r="A749" s="193">
        <v>43473</v>
      </c>
      <c r="B749">
        <v>1.041574</v>
      </c>
      <c r="C749">
        <v>-22.06</v>
      </c>
      <c r="D749">
        <v>3.12</v>
      </c>
      <c r="E749">
        <v>-6.44</v>
      </c>
      <c r="F749">
        <v>-54.23</v>
      </c>
      <c r="G749">
        <v>216.41</v>
      </c>
      <c r="H749">
        <v>-38.56</v>
      </c>
      <c r="I749">
        <v>76.25</v>
      </c>
      <c r="J749">
        <v>-14.7</v>
      </c>
      <c r="K749" s="108">
        <f>INDEX(Bonds!$A$1:$I$1387,MATCH(Sov!A749,Bonds!$A$1:$A$1387,0),4)</f>
        <v>0.8</v>
      </c>
      <c r="L749" s="110">
        <f t="shared" si="178"/>
        <v>43473</v>
      </c>
      <c r="M749" s="187">
        <f t="shared" si="179"/>
        <v>0.24157399999999996</v>
      </c>
      <c r="N749" s="187">
        <f t="shared" si="170"/>
        <v>-0.22059999999999999</v>
      </c>
      <c r="O749" s="187">
        <f t="shared" si="171"/>
        <v>3.1200000000000002E-2</v>
      </c>
      <c r="P749" s="187">
        <f t="shared" si="172"/>
        <v>-6.4399999999999999E-2</v>
      </c>
      <c r="Q749" s="187">
        <f t="shared" si="173"/>
        <v>-0.5423</v>
      </c>
      <c r="R749" s="187">
        <f t="shared" si="174"/>
        <v>2.1640999999999999</v>
      </c>
      <c r="S749" s="187">
        <f t="shared" si="175"/>
        <v>-0.3856</v>
      </c>
      <c r="T749" s="187">
        <f t="shared" si="176"/>
        <v>0.76249999999999996</v>
      </c>
      <c r="U749" s="187">
        <f t="shared" si="177"/>
        <v>-0.14699999999999999</v>
      </c>
    </row>
    <row r="750" spans="1:21" x14ac:dyDescent="0.35">
      <c r="A750" s="193">
        <v>43472</v>
      </c>
      <c r="B750">
        <v>1.0635049999999999</v>
      </c>
      <c r="C750">
        <v>-21.39</v>
      </c>
      <c r="D750">
        <v>4.54</v>
      </c>
      <c r="E750">
        <v>-6.02</v>
      </c>
      <c r="F750">
        <v>-52.8</v>
      </c>
      <c r="G750">
        <v>213.17</v>
      </c>
      <c r="H750">
        <v>-37.72</v>
      </c>
      <c r="I750">
        <v>76.11</v>
      </c>
      <c r="J750">
        <v>-15.25</v>
      </c>
      <c r="K750" s="108">
        <f>INDEX(Bonds!$A$1:$I$1387,MATCH(Sov!A750,Bonds!$A$1:$A$1387,0),4)</f>
        <v>0.79700000000000004</v>
      </c>
      <c r="L750" s="110">
        <f t="shared" si="178"/>
        <v>43472</v>
      </c>
      <c r="M750" s="187">
        <f t="shared" si="179"/>
        <v>0.26650499999999988</v>
      </c>
      <c r="N750" s="187">
        <f t="shared" si="170"/>
        <v>-0.21390000000000001</v>
      </c>
      <c r="O750" s="187">
        <f t="shared" si="171"/>
        <v>4.5400000000000003E-2</v>
      </c>
      <c r="P750" s="187">
        <f t="shared" si="172"/>
        <v>-6.0199999999999997E-2</v>
      </c>
      <c r="Q750" s="187">
        <f t="shared" si="173"/>
        <v>-0.52800000000000002</v>
      </c>
      <c r="R750" s="187">
        <f t="shared" si="174"/>
        <v>2.1316999999999999</v>
      </c>
      <c r="S750" s="187">
        <f t="shared" si="175"/>
        <v>-0.37719999999999998</v>
      </c>
      <c r="T750" s="187">
        <f t="shared" si="176"/>
        <v>0.7611</v>
      </c>
      <c r="U750" s="187">
        <f t="shared" si="177"/>
        <v>-0.1525</v>
      </c>
    </row>
    <row r="751" spans="1:21" x14ac:dyDescent="0.35">
      <c r="A751" s="193">
        <v>43469</v>
      </c>
      <c r="B751">
        <v>1.1208070000000001</v>
      </c>
      <c r="C751">
        <v>-22.26</v>
      </c>
      <c r="D751">
        <v>2.68</v>
      </c>
      <c r="E751">
        <v>-7.86</v>
      </c>
      <c r="F751">
        <v>-54.23</v>
      </c>
      <c r="G751">
        <v>213.55</v>
      </c>
      <c r="H751">
        <v>-38.450000000000003</v>
      </c>
      <c r="I751">
        <v>73.989999999999995</v>
      </c>
      <c r="J751">
        <v>-14.42</v>
      </c>
      <c r="K751" s="108">
        <f>INDEX(Bonds!$A$1:$I$1387,MATCH(Sov!A751,Bonds!$A$1:$A$1387,0),4)</f>
        <v>0.77</v>
      </c>
      <c r="L751" s="110">
        <f t="shared" si="178"/>
        <v>43469</v>
      </c>
      <c r="M751" s="187">
        <f t="shared" si="179"/>
        <v>0.35080700000000009</v>
      </c>
      <c r="N751" s="187">
        <f t="shared" si="170"/>
        <v>-0.22260000000000002</v>
      </c>
      <c r="O751" s="187">
        <f t="shared" si="171"/>
        <v>2.6800000000000001E-2</v>
      </c>
      <c r="P751" s="187">
        <f t="shared" si="172"/>
        <v>-7.8600000000000003E-2</v>
      </c>
      <c r="Q751" s="187">
        <f t="shared" si="173"/>
        <v>-0.5423</v>
      </c>
      <c r="R751" s="187">
        <f t="shared" si="174"/>
        <v>2.1355</v>
      </c>
      <c r="S751" s="187">
        <f t="shared" si="175"/>
        <v>-0.38450000000000001</v>
      </c>
      <c r="T751" s="187">
        <f t="shared" si="176"/>
        <v>0.7399</v>
      </c>
      <c r="U751" s="187">
        <f t="shared" si="177"/>
        <v>-0.14419999999999999</v>
      </c>
    </row>
    <row r="752" spans="1:21" x14ac:dyDescent="0.35">
      <c r="A752" s="193">
        <v>43468</v>
      </c>
      <c r="B752">
        <v>1.1893009999999999</v>
      </c>
      <c r="C752">
        <v>-23.08</v>
      </c>
      <c r="D752">
        <v>3.51</v>
      </c>
      <c r="E752">
        <v>-7.49</v>
      </c>
      <c r="F752">
        <v>-53.85</v>
      </c>
      <c r="G752">
        <v>214.78</v>
      </c>
      <c r="H752">
        <v>-38.35</v>
      </c>
      <c r="I752">
        <v>74.849999999999994</v>
      </c>
      <c r="J752">
        <v>-15.56</v>
      </c>
      <c r="K752" s="108">
        <f>INDEX(Bonds!$A$1:$I$1387,MATCH(Sov!A752,Bonds!$A$1:$A$1387,0),4)</f>
        <v>0.73</v>
      </c>
      <c r="L752" s="110">
        <f t="shared" ref="L752:L754" si="180">A752</f>
        <v>43468</v>
      </c>
      <c r="M752" s="187">
        <f t="shared" si="179"/>
        <v>0.45930099999999996</v>
      </c>
      <c r="N752" s="187">
        <f t="shared" si="170"/>
        <v>-0.23079999999999998</v>
      </c>
      <c r="O752" s="187">
        <f t="shared" si="171"/>
        <v>3.5099999999999999E-2</v>
      </c>
      <c r="P752" s="187">
        <f t="shared" si="172"/>
        <v>-7.4900000000000008E-2</v>
      </c>
      <c r="Q752" s="187">
        <f t="shared" si="173"/>
        <v>-0.53849999999999998</v>
      </c>
      <c r="R752" s="187">
        <f t="shared" si="174"/>
        <v>2.1478000000000002</v>
      </c>
      <c r="S752" s="187">
        <f t="shared" si="175"/>
        <v>-0.38350000000000001</v>
      </c>
      <c r="T752" s="187">
        <f t="shared" si="176"/>
        <v>0.74849999999999994</v>
      </c>
      <c r="U752" s="187">
        <f t="shared" si="177"/>
        <v>-0.15560000000000002</v>
      </c>
    </row>
    <row r="753" spans="1:21" x14ac:dyDescent="0.35">
      <c r="A753" s="193">
        <v>43467</v>
      </c>
      <c r="B753">
        <v>1.167203</v>
      </c>
      <c r="C753">
        <v>-23.2</v>
      </c>
      <c r="D753">
        <v>2.21</v>
      </c>
      <c r="E753">
        <v>-8.14</v>
      </c>
      <c r="F753">
        <v>-53.87</v>
      </c>
      <c r="G753">
        <v>198.77</v>
      </c>
      <c r="H753">
        <v>-37.67</v>
      </c>
      <c r="I753">
        <v>70.13</v>
      </c>
      <c r="J753">
        <v>-15.98</v>
      </c>
      <c r="K753" s="108">
        <f>INDEX(Bonds!$A$1:$I$1387,MATCH(Sov!A753,Bonds!$A$1:$A$1387,0),4)</f>
        <v>0.73</v>
      </c>
      <c r="L753" s="110">
        <f t="shared" si="180"/>
        <v>43467</v>
      </c>
      <c r="M753" s="187">
        <f t="shared" si="179"/>
        <v>0.43720300000000001</v>
      </c>
      <c r="N753" s="187">
        <f t="shared" si="170"/>
        <v>-0.23199999999999998</v>
      </c>
      <c r="O753" s="187">
        <f t="shared" si="171"/>
        <v>2.2099999999999998E-2</v>
      </c>
      <c r="P753" s="187">
        <f t="shared" si="172"/>
        <v>-8.14E-2</v>
      </c>
      <c r="Q753" s="187">
        <f t="shared" si="173"/>
        <v>-0.53869999999999996</v>
      </c>
      <c r="R753" s="187">
        <f t="shared" si="174"/>
        <v>1.9877</v>
      </c>
      <c r="S753" s="187">
        <f t="shared" si="175"/>
        <v>-0.37670000000000003</v>
      </c>
      <c r="T753" s="187">
        <f t="shared" si="176"/>
        <v>0.70129999999999992</v>
      </c>
      <c r="U753" s="187">
        <f t="shared" si="177"/>
        <v>-0.1598</v>
      </c>
    </row>
    <row r="754" spans="1:21" x14ac:dyDescent="0.35">
      <c r="A754" s="193">
        <v>43465</v>
      </c>
      <c r="B754">
        <v>1.1877260000000001</v>
      </c>
      <c r="C754">
        <v>-21.74</v>
      </c>
      <c r="D754">
        <v>2.4500000000000002</v>
      </c>
      <c r="E754">
        <v>-7.14</v>
      </c>
      <c r="F754">
        <v>-51.14</v>
      </c>
      <c r="G754">
        <v>199.1</v>
      </c>
      <c r="H754">
        <v>-36.51</v>
      </c>
      <c r="I754">
        <v>65.83</v>
      </c>
      <c r="J754">
        <v>-15.25</v>
      </c>
      <c r="K754" s="108">
        <f>INDEX(Bonds!$A$1:$I$1387,MATCH(Sov!A754,Bonds!$A$1:$A$1387,0),4)</f>
        <v>0.79</v>
      </c>
      <c r="L754" s="110">
        <f t="shared" si="180"/>
        <v>43465</v>
      </c>
      <c r="M754" s="187">
        <f t="shared" si="179"/>
        <v>0.39772600000000002</v>
      </c>
      <c r="N754" s="187">
        <f>C754/100</f>
        <v>-0.21739999999999998</v>
      </c>
      <c r="O754" s="187">
        <f t="shared" si="171"/>
        <v>2.4500000000000001E-2</v>
      </c>
      <c r="P754" s="187">
        <f t="shared" si="172"/>
        <v>-7.1399999999999991E-2</v>
      </c>
      <c r="Q754" s="187">
        <f t="shared" si="173"/>
        <v>-0.51139999999999997</v>
      </c>
      <c r="R754" s="187">
        <f t="shared" si="174"/>
        <v>1.9909999999999999</v>
      </c>
      <c r="S754" s="187">
        <f t="shared" si="175"/>
        <v>-0.36509999999999998</v>
      </c>
      <c r="T754" s="187">
        <f t="shared" si="176"/>
        <v>0.6583</v>
      </c>
      <c r="U754" s="187">
        <f t="shared" si="177"/>
        <v>-0.1525</v>
      </c>
    </row>
    <row r="755" spans="1:21" ht="15.5" x14ac:dyDescent="0.35">
      <c r="A755" s="59"/>
      <c r="B755"/>
      <c r="C755"/>
      <c r="D755"/>
      <c r="E755"/>
      <c r="F755"/>
      <c r="G755"/>
      <c r="H755"/>
      <c r="I755"/>
      <c r="J755" s="194"/>
      <c r="K755" s="108"/>
      <c r="L755" s="110"/>
      <c r="M755" s="187"/>
      <c r="N755" s="187"/>
      <c r="O755" s="187"/>
      <c r="P755" s="187"/>
      <c r="Q755" s="187"/>
      <c r="R755" s="187"/>
      <c r="S755" s="187"/>
      <c r="T755" s="187"/>
      <c r="U755" s="187"/>
    </row>
    <row r="756" spans="1:21" ht="15.5" x14ac:dyDescent="0.35">
      <c r="A756" s="59"/>
      <c r="B756"/>
      <c r="C756"/>
      <c r="D756"/>
      <c r="E756"/>
      <c r="F756"/>
      <c r="G756"/>
      <c r="H756"/>
      <c r="I756"/>
      <c r="J756" s="194"/>
      <c r="K756" s="108"/>
      <c r="L756" s="110"/>
      <c r="M756" s="187"/>
      <c r="N756" s="187"/>
      <c r="O756" s="187"/>
      <c r="P756" s="187"/>
      <c r="Q756" s="187"/>
      <c r="R756" s="187"/>
      <c r="S756" s="187"/>
      <c r="T756" s="187"/>
      <c r="U756" s="187"/>
    </row>
    <row r="757" spans="1:21" ht="15.5" x14ac:dyDescent="0.35">
      <c r="A757" s="59"/>
      <c r="B757"/>
      <c r="C757"/>
      <c r="D757"/>
      <c r="E757"/>
      <c r="F757"/>
      <c r="G757"/>
      <c r="H757"/>
      <c r="I757"/>
      <c r="J757" s="194"/>
      <c r="K757" s="108"/>
      <c r="L757" s="110"/>
      <c r="M757" s="187"/>
      <c r="N757" s="187"/>
      <c r="O757" s="187"/>
      <c r="P757" s="187"/>
      <c r="Q757" s="187"/>
      <c r="R757" s="187"/>
      <c r="S757" s="187"/>
      <c r="T757" s="187"/>
      <c r="U757" s="187"/>
    </row>
    <row r="758" spans="1:21" ht="15.5" x14ac:dyDescent="0.35">
      <c r="A758" s="59"/>
      <c r="B758"/>
      <c r="C758"/>
      <c r="D758"/>
      <c r="E758"/>
      <c r="F758"/>
      <c r="G758"/>
      <c r="H758"/>
      <c r="I758"/>
      <c r="J758" s="194"/>
      <c r="K758" s="108"/>
      <c r="L758" s="110"/>
      <c r="M758" s="187"/>
      <c r="N758" s="187"/>
      <c r="O758" s="187"/>
      <c r="P758" s="187"/>
      <c r="Q758" s="187"/>
      <c r="R758" s="187"/>
      <c r="S758" s="187"/>
      <c r="T758" s="187"/>
      <c r="U758" s="187"/>
    </row>
    <row r="759" spans="1:21" ht="15.5" x14ac:dyDescent="0.35">
      <c r="A759" s="59"/>
      <c r="B759"/>
      <c r="C759"/>
      <c r="D759"/>
      <c r="E759"/>
      <c r="F759"/>
      <c r="G759"/>
      <c r="H759"/>
      <c r="I759"/>
      <c r="J759" s="194"/>
      <c r="K759" s="108"/>
      <c r="L759" s="110"/>
      <c r="M759" s="187"/>
      <c r="N759" s="187"/>
      <c r="O759" s="187"/>
      <c r="P759" s="187"/>
      <c r="Q759" s="187"/>
      <c r="R759" s="187"/>
      <c r="S759" s="187"/>
      <c r="T759" s="187"/>
      <c r="U759" s="187"/>
    </row>
    <row r="760" spans="1:21" ht="15.5" x14ac:dyDescent="0.35">
      <c r="A760" s="59"/>
      <c r="B760"/>
      <c r="C760"/>
      <c r="D760"/>
      <c r="E760"/>
      <c r="F760"/>
      <c r="G760"/>
      <c r="H760"/>
      <c r="I760"/>
      <c r="J760" s="194"/>
      <c r="K760" s="108"/>
      <c r="L760" s="110"/>
      <c r="M760" s="187"/>
      <c r="N760" s="187"/>
      <c r="O760" s="187"/>
      <c r="P760" s="187"/>
      <c r="Q760" s="187"/>
      <c r="R760" s="187"/>
      <c r="S760" s="187"/>
      <c r="T760" s="187"/>
      <c r="U760" s="187"/>
    </row>
    <row r="761" spans="1:21" ht="15.5" x14ac:dyDescent="0.35">
      <c r="A761" s="59"/>
      <c r="B761"/>
      <c r="C761"/>
      <c r="D761"/>
      <c r="E761"/>
      <c r="F761"/>
      <c r="G761"/>
      <c r="H761"/>
      <c r="I761"/>
      <c r="J761" s="194"/>
      <c r="K761" s="108"/>
      <c r="L761" s="110"/>
      <c r="M761" s="187"/>
      <c r="N761" s="187"/>
      <c r="O761" s="187"/>
      <c r="P761" s="187"/>
      <c r="Q761" s="187"/>
      <c r="R761" s="187"/>
      <c r="S761" s="187"/>
      <c r="T761" s="187"/>
      <c r="U761" s="187"/>
    </row>
    <row r="762" spans="1:21" ht="15.5" x14ac:dyDescent="0.35">
      <c r="A762" s="59"/>
      <c r="B762"/>
      <c r="C762"/>
      <c r="D762"/>
      <c r="E762"/>
      <c r="F762"/>
      <c r="G762"/>
      <c r="H762"/>
      <c r="I762"/>
      <c r="J762" s="194"/>
      <c r="K762" s="108"/>
      <c r="L762" s="110"/>
      <c r="M762" s="187"/>
      <c r="N762" s="187"/>
      <c r="O762" s="187"/>
      <c r="P762" s="187"/>
      <c r="Q762" s="187"/>
      <c r="R762" s="187"/>
      <c r="S762" s="187"/>
      <c r="T762" s="187"/>
      <c r="U762" s="187"/>
    </row>
    <row r="763" spans="1:21" ht="15.5" x14ac:dyDescent="0.35">
      <c r="A763" s="59"/>
      <c r="B763"/>
      <c r="C763"/>
      <c r="D763"/>
      <c r="E763"/>
      <c r="F763"/>
      <c r="G763"/>
      <c r="H763"/>
      <c r="I763"/>
      <c r="J763" s="194"/>
      <c r="K763" s="108"/>
      <c r="L763" s="110"/>
      <c r="M763" s="187"/>
      <c r="N763" s="187"/>
      <c r="O763" s="187"/>
      <c r="P763" s="187"/>
      <c r="Q763" s="187"/>
      <c r="R763" s="187"/>
      <c r="S763" s="187"/>
      <c r="T763" s="187"/>
      <c r="U763" s="187"/>
    </row>
    <row r="764" spans="1:21" ht="15.5" x14ac:dyDescent="0.35">
      <c r="A764" s="59"/>
      <c r="B764"/>
      <c r="C764"/>
      <c r="D764"/>
      <c r="E764"/>
      <c r="F764"/>
      <c r="G764"/>
      <c r="H764"/>
      <c r="I764"/>
      <c r="J764" s="194"/>
      <c r="K764" s="108"/>
      <c r="L764" s="110"/>
      <c r="M764" s="187"/>
      <c r="N764" s="187"/>
      <c r="O764" s="187"/>
      <c r="P764" s="187"/>
      <c r="Q764" s="187"/>
      <c r="R764" s="187"/>
      <c r="S764" s="187"/>
      <c r="T764" s="187"/>
      <c r="U764" s="187"/>
    </row>
    <row r="765" spans="1:21" ht="15.5" x14ac:dyDescent="0.35">
      <c r="A765" s="59"/>
      <c r="B765"/>
      <c r="C765"/>
      <c r="D765"/>
      <c r="E765"/>
      <c r="F765"/>
      <c r="G765"/>
      <c r="H765"/>
      <c r="I765"/>
      <c r="J765" s="194"/>
      <c r="K765" s="108"/>
      <c r="L765" s="110"/>
      <c r="M765" s="187"/>
      <c r="N765" s="187"/>
      <c r="O765" s="187"/>
      <c r="P765" s="187"/>
      <c r="Q765" s="187"/>
      <c r="R765" s="187"/>
      <c r="S765" s="187"/>
      <c r="T765" s="187"/>
      <c r="U765" s="187"/>
    </row>
    <row r="766" spans="1:21" ht="15.5" x14ac:dyDescent="0.35">
      <c r="A766" s="59"/>
      <c r="B766"/>
      <c r="C766"/>
      <c r="D766"/>
      <c r="E766"/>
      <c r="F766"/>
      <c r="G766"/>
      <c r="H766"/>
      <c r="I766"/>
      <c r="J766" s="194"/>
      <c r="K766" s="108"/>
      <c r="L766" s="110"/>
      <c r="M766" s="187"/>
      <c r="N766" s="187"/>
      <c r="O766" s="187"/>
      <c r="P766" s="187"/>
      <c r="Q766" s="187"/>
      <c r="R766" s="187"/>
      <c r="S766" s="187"/>
      <c r="T766" s="187"/>
      <c r="U766" s="187"/>
    </row>
    <row r="767" spans="1:21" x14ac:dyDescent="0.35">
      <c r="B767"/>
    </row>
    <row r="768" spans="1:21" x14ac:dyDescent="0.35">
      <c r="B768"/>
    </row>
    <row r="769" spans="2:2" x14ac:dyDescent="0.35">
      <c r="B769"/>
    </row>
    <row r="770" spans="2:2" x14ac:dyDescent="0.35">
      <c r="B770"/>
    </row>
    <row r="771" spans="2:2" x14ac:dyDescent="0.35">
      <c r="B771"/>
    </row>
    <row r="772" spans="2:2" x14ac:dyDescent="0.35">
      <c r="B772"/>
    </row>
    <row r="773" spans="2:2" x14ac:dyDescent="0.35">
      <c r="B773"/>
    </row>
    <row r="774" spans="2:2" x14ac:dyDescent="0.35">
      <c r="B774"/>
    </row>
    <row r="775" spans="2:2" x14ac:dyDescent="0.35">
      <c r="B775"/>
    </row>
    <row r="776" spans="2:2" x14ac:dyDescent="0.35">
      <c r="B776"/>
    </row>
    <row r="777" spans="2:2" x14ac:dyDescent="0.35">
      <c r="B777"/>
    </row>
    <row r="778" spans="2:2" x14ac:dyDescent="0.35">
      <c r="B778"/>
    </row>
    <row r="779" spans="2:2" x14ac:dyDescent="0.35">
      <c r="B779"/>
    </row>
    <row r="780" spans="2:2" x14ac:dyDescent="0.35">
      <c r="B780"/>
    </row>
    <row r="781" spans="2:2" x14ac:dyDescent="0.35">
      <c r="B781"/>
    </row>
    <row r="782" spans="2:2" x14ac:dyDescent="0.35">
      <c r="B782"/>
    </row>
    <row r="783" spans="2:2" x14ac:dyDescent="0.35">
      <c r="B783"/>
    </row>
    <row r="784" spans="2:2" x14ac:dyDescent="0.35">
      <c r="B784"/>
    </row>
    <row r="785" spans="2:2" x14ac:dyDescent="0.35">
      <c r="B785"/>
    </row>
    <row r="786" spans="2:2" x14ac:dyDescent="0.35">
      <c r="B786"/>
    </row>
    <row r="787" spans="2:2" x14ac:dyDescent="0.35">
      <c r="B787"/>
    </row>
    <row r="788" spans="2:2" x14ac:dyDescent="0.35">
      <c r="B788"/>
    </row>
    <row r="789" spans="2:2" x14ac:dyDescent="0.35">
      <c r="B789"/>
    </row>
    <row r="790" spans="2:2" x14ac:dyDescent="0.35">
      <c r="B790"/>
    </row>
    <row r="791" spans="2:2" x14ac:dyDescent="0.35">
      <c r="B791"/>
    </row>
    <row r="792" spans="2:2" x14ac:dyDescent="0.35">
      <c r="B792"/>
    </row>
    <row r="793" spans="2:2" x14ac:dyDescent="0.35">
      <c r="B793"/>
    </row>
    <row r="794" spans="2:2" x14ac:dyDescent="0.35">
      <c r="B794"/>
    </row>
    <row r="795" spans="2:2" x14ac:dyDescent="0.35">
      <c r="B795"/>
    </row>
    <row r="796" spans="2:2" x14ac:dyDescent="0.35">
      <c r="B796"/>
    </row>
    <row r="797" spans="2:2" x14ac:dyDescent="0.35">
      <c r="B797"/>
    </row>
    <row r="798" spans="2:2" x14ac:dyDescent="0.35">
      <c r="B798"/>
    </row>
    <row r="799" spans="2:2" x14ac:dyDescent="0.35">
      <c r="B799"/>
    </row>
    <row r="800" spans="2:2" x14ac:dyDescent="0.35">
      <c r="B800"/>
    </row>
    <row r="801" spans="2:2" x14ac:dyDescent="0.35">
      <c r="B801"/>
    </row>
    <row r="802" spans="2:2" x14ac:dyDescent="0.35">
      <c r="B802"/>
    </row>
    <row r="803" spans="2:2" x14ac:dyDescent="0.35">
      <c r="B803"/>
    </row>
    <row r="804" spans="2:2" x14ac:dyDescent="0.35">
      <c r="B804"/>
    </row>
    <row r="805" spans="2:2" x14ac:dyDescent="0.35">
      <c r="B805"/>
    </row>
    <row r="806" spans="2:2" x14ac:dyDescent="0.35">
      <c r="B806"/>
    </row>
    <row r="807" spans="2:2" x14ac:dyDescent="0.35">
      <c r="B807"/>
    </row>
    <row r="808" spans="2:2" x14ac:dyDescent="0.35">
      <c r="B808"/>
    </row>
    <row r="809" spans="2:2" x14ac:dyDescent="0.35">
      <c r="B809"/>
    </row>
    <row r="810" spans="2:2" x14ac:dyDescent="0.35">
      <c r="B810"/>
    </row>
    <row r="811" spans="2:2" x14ac:dyDescent="0.35">
      <c r="B811"/>
    </row>
    <row r="812" spans="2:2" x14ac:dyDescent="0.35">
      <c r="B812"/>
    </row>
    <row r="813" spans="2:2" x14ac:dyDescent="0.35">
      <c r="B813"/>
    </row>
    <row r="814" spans="2:2" x14ac:dyDescent="0.35">
      <c r="B814"/>
    </row>
    <row r="815" spans="2:2" x14ac:dyDescent="0.35">
      <c r="B815"/>
    </row>
    <row r="816" spans="2:2" x14ac:dyDescent="0.35">
      <c r="B816"/>
    </row>
    <row r="817" spans="2:2" x14ac:dyDescent="0.35">
      <c r="B817"/>
    </row>
    <row r="818" spans="2:2" x14ac:dyDescent="0.35">
      <c r="B818"/>
    </row>
    <row r="819" spans="2:2" x14ac:dyDescent="0.35">
      <c r="B819"/>
    </row>
    <row r="820" spans="2:2" x14ac:dyDescent="0.35">
      <c r="B820"/>
    </row>
    <row r="821" spans="2:2" x14ac:dyDescent="0.35">
      <c r="B821"/>
    </row>
    <row r="822" spans="2:2" x14ac:dyDescent="0.35">
      <c r="B822"/>
    </row>
    <row r="823" spans="2:2" x14ac:dyDescent="0.35">
      <c r="B823"/>
    </row>
    <row r="824" spans="2:2" x14ac:dyDescent="0.35">
      <c r="B824"/>
    </row>
    <row r="825" spans="2:2" x14ac:dyDescent="0.35">
      <c r="B825"/>
    </row>
    <row r="826" spans="2:2" x14ac:dyDescent="0.35">
      <c r="B826"/>
    </row>
    <row r="827" spans="2:2" x14ac:dyDescent="0.35">
      <c r="B827"/>
    </row>
    <row r="828" spans="2:2" x14ac:dyDescent="0.35">
      <c r="B828"/>
    </row>
    <row r="829" spans="2:2" x14ac:dyDescent="0.35">
      <c r="B829"/>
    </row>
    <row r="830" spans="2:2" x14ac:dyDescent="0.35">
      <c r="B830"/>
    </row>
    <row r="831" spans="2:2" x14ac:dyDescent="0.35">
      <c r="B831"/>
    </row>
    <row r="832" spans="2:2" x14ac:dyDescent="0.35">
      <c r="B832"/>
    </row>
    <row r="833" spans="2:2" x14ac:dyDescent="0.35">
      <c r="B833"/>
    </row>
    <row r="834" spans="2:2" x14ac:dyDescent="0.35">
      <c r="B834"/>
    </row>
    <row r="835" spans="2:2" x14ac:dyDescent="0.35">
      <c r="B835"/>
    </row>
    <row r="836" spans="2:2" x14ac:dyDescent="0.35">
      <c r="B836"/>
    </row>
    <row r="837" spans="2:2" x14ac:dyDescent="0.35">
      <c r="B837"/>
    </row>
    <row r="838" spans="2:2" x14ac:dyDescent="0.35">
      <c r="B838"/>
    </row>
    <row r="839" spans="2:2" x14ac:dyDescent="0.35">
      <c r="B839"/>
    </row>
    <row r="840" spans="2:2" x14ac:dyDescent="0.35">
      <c r="B840"/>
    </row>
    <row r="841" spans="2:2" x14ac:dyDescent="0.35">
      <c r="B841"/>
    </row>
    <row r="842" spans="2:2" x14ac:dyDescent="0.35">
      <c r="B842"/>
    </row>
    <row r="843" spans="2:2" x14ac:dyDescent="0.35">
      <c r="B843"/>
    </row>
    <row r="844" spans="2:2" x14ac:dyDescent="0.35">
      <c r="B844"/>
    </row>
    <row r="845" spans="2:2" x14ac:dyDescent="0.35">
      <c r="B845"/>
    </row>
    <row r="846" spans="2:2" x14ac:dyDescent="0.35">
      <c r="B846"/>
    </row>
    <row r="847" spans="2:2" x14ac:dyDescent="0.35">
      <c r="B847"/>
    </row>
    <row r="848" spans="2:2" x14ac:dyDescent="0.35">
      <c r="B848"/>
    </row>
    <row r="849" spans="2:2" x14ac:dyDescent="0.35">
      <c r="B849"/>
    </row>
    <row r="850" spans="2:2" x14ac:dyDescent="0.35">
      <c r="B850"/>
    </row>
    <row r="851" spans="2:2" x14ac:dyDescent="0.35">
      <c r="B851"/>
    </row>
    <row r="852" spans="2:2" x14ac:dyDescent="0.35">
      <c r="B852"/>
    </row>
    <row r="853" spans="2:2" x14ac:dyDescent="0.35">
      <c r="B853"/>
    </row>
    <row r="854" spans="2:2" x14ac:dyDescent="0.35">
      <c r="B854"/>
    </row>
    <row r="855" spans="2:2" x14ac:dyDescent="0.35">
      <c r="B855"/>
    </row>
    <row r="856" spans="2:2" x14ac:dyDescent="0.35">
      <c r="B856"/>
    </row>
    <row r="857" spans="2:2" x14ac:dyDescent="0.35">
      <c r="B857"/>
    </row>
    <row r="858" spans="2:2" x14ac:dyDescent="0.35">
      <c r="B858"/>
    </row>
    <row r="859" spans="2:2" x14ac:dyDescent="0.35">
      <c r="B859"/>
    </row>
    <row r="860" spans="2:2" x14ac:dyDescent="0.35">
      <c r="B860"/>
    </row>
    <row r="861" spans="2:2" x14ac:dyDescent="0.35">
      <c r="B861"/>
    </row>
    <row r="862" spans="2:2" x14ac:dyDescent="0.35">
      <c r="B862"/>
    </row>
    <row r="863" spans="2:2" x14ac:dyDescent="0.35">
      <c r="B863"/>
    </row>
    <row r="864" spans="2:2" x14ac:dyDescent="0.35">
      <c r="B864"/>
    </row>
    <row r="865" spans="2:2" x14ac:dyDescent="0.35">
      <c r="B865"/>
    </row>
    <row r="866" spans="2:2" x14ac:dyDescent="0.35">
      <c r="B866"/>
    </row>
    <row r="867" spans="2:2" x14ac:dyDescent="0.35">
      <c r="B867"/>
    </row>
    <row r="868" spans="2:2" x14ac:dyDescent="0.35">
      <c r="B868"/>
    </row>
    <row r="869" spans="2:2" x14ac:dyDescent="0.35">
      <c r="B869"/>
    </row>
    <row r="870" spans="2:2" x14ac:dyDescent="0.35">
      <c r="B870"/>
    </row>
    <row r="871" spans="2:2" x14ac:dyDescent="0.35">
      <c r="B871"/>
    </row>
    <row r="872" spans="2:2" x14ac:dyDescent="0.35">
      <c r="B872"/>
    </row>
    <row r="873" spans="2:2" x14ac:dyDescent="0.35">
      <c r="B873"/>
    </row>
    <row r="874" spans="2:2" x14ac:dyDescent="0.35">
      <c r="B874"/>
    </row>
    <row r="875" spans="2:2" x14ac:dyDescent="0.35">
      <c r="B875"/>
    </row>
    <row r="876" spans="2:2" x14ac:dyDescent="0.35">
      <c r="B876"/>
    </row>
    <row r="877" spans="2:2" x14ac:dyDescent="0.35">
      <c r="B877"/>
    </row>
    <row r="878" spans="2:2" x14ac:dyDescent="0.35">
      <c r="B878"/>
    </row>
    <row r="879" spans="2:2" x14ac:dyDescent="0.35">
      <c r="B879"/>
    </row>
    <row r="880" spans="2:2" x14ac:dyDescent="0.35">
      <c r="B880"/>
    </row>
    <row r="881" spans="2:2" x14ac:dyDescent="0.35">
      <c r="B881"/>
    </row>
    <row r="882" spans="2:2" x14ac:dyDescent="0.35">
      <c r="B882"/>
    </row>
    <row r="883" spans="2:2" x14ac:dyDescent="0.35">
      <c r="B883"/>
    </row>
    <row r="884" spans="2:2" x14ac:dyDescent="0.35">
      <c r="B884"/>
    </row>
    <row r="885" spans="2:2" x14ac:dyDescent="0.35">
      <c r="B885"/>
    </row>
    <row r="886" spans="2:2" x14ac:dyDescent="0.35">
      <c r="B886"/>
    </row>
    <row r="887" spans="2:2" x14ac:dyDescent="0.35">
      <c r="B887"/>
    </row>
    <row r="888" spans="2:2" x14ac:dyDescent="0.35">
      <c r="B888"/>
    </row>
    <row r="889" spans="2:2" x14ac:dyDescent="0.35">
      <c r="B889"/>
    </row>
    <row r="890" spans="2:2" x14ac:dyDescent="0.35">
      <c r="B890"/>
    </row>
    <row r="891" spans="2:2" x14ac:dyDescent="0.35">
      <c r="B891"/>
    </row>
    <row r="892" spans="2:2" x14ac:dyDescent="0.35">
      <c r="B892"/>
    </row>
    <row r="893" spans="2:2" x14ac:dyDescent="0.35">
      <c r="B893"/>
    </row>
    <row r="894" spans="2:2" x14ac:dyDescent="0.35">
      <c r="B894"/>
    </row>
    <row r="895" spans="2:2" x14ac:dyDescent="0.35">
      <c r="B895"/>
    </row>
    <row r="896" spans="2:2" x14ac:dyDescent="0.35">
      <c r="B896"/>
    </row>
    <row r="897" spans="2:2" x14ac:dyDescent="0.35">
      <c r="B897"/>
    </row>
    <row r="898" spans="2:2" x14ac:dyDescent="0.35">
      <c r="B898"/>
    </row>
    <row r="899" spans="2:2" x14ac:dyDescent="0.35">
      <c r="B899"/>
    </row>
    <row r="900" spans="2:2" x14ac:dyDescent="0.35">
      <c r="B900"/>
    </row>
    <row r="901" spans="2:2" x14ac:dyDescent="0.35">
      <c r="B901"/>
    </row>
    <row r="902" spans="2:2" x14ac:dyDescent="0.35">
      <c r="B902"/>
    </row>
    <row r="903" spans="2:2" x14ac:dyDescent="0.35">
      <c r="B903"/>
    </row>
    <row r="904" spans="2:2" x14ac:dyDescent="0.35">
      <c r="B904"/>
    </row>
    <row r="905" spans="2:2" x14ac:dyDescent="0.35">
      <c r="B905"/>
    </row>
    <row r="906" spans="2:2" x14ac:dyDescent="0.35">
      <c r="B906"/>
    </row>
    <row r="907" spans="2:2" x14ac:dyDescent="0.35">
      <c r="B907"/>
    </row>
    <row r="908" spans="2:2" x14ac:dyDescent="0.35">
      <c r="B908"/>
    </row>
    <row r="909" spans="2:2" x14ac:dyDescent="0.35">
      <c r="B909"/>
    </row>
    <row r="910" spans="2:2" x14ac:dyDescent="0.35">
      <c r="B910"/>
    </row>
    <row r="911" spans="2:2" x14ac:dyDescent="0.35">
      <c r="B911"/>
    </row>
    <row r="912" spans="2:2" x14ac:dyDescent="0.35">
      <c r="B912"/>
    </row>
    <row r="913" spans="2:2" x14ac:dyDescent="0.35">
      <c r="B913"/>
    </row>
    <row r="914" spans="2:2" x14ac:dyDescent="0.35">
      <c r="B914"/>
    </row>
    <row r="915" spans="2:2" x14ac:dyDescent="0.35">
      <c r="B915"/>
    </row>
    <row r="916" spans="2:2" x14ac:dyDescent="0.35">
      <c r="B916"/>
    </row>
    <row r="917" spans="2:2" x14ac:dyDescent="0.35">
      <c r="B917"/>
    </row>
    <row r="918" spans="2:2" x14ac:dyDescent="0.35">
      <c r="B918"/>
    </row>
    <row r="919" spans="2:2" x14ac:dyDescent="0.35">
      <c r="B919"/>
    </row>
    <row r="920" spans="2:2" x14ac:dyDescent="0.35">
      <c r="B920"/>
    </row>
    <row r="921" spans="2:2" x14ac:dyDescent="0.35">
      <c r="B921"/>
    </row>
    <row r="922" spans="2:2" x14ac:dyDescent="0.35">
      <c r="B922"/>
    </row>
    <row r="923" spans="2:2" x14ac:dyDescent="0.35">
      <c r="B923"/>
    </row>
    <row r="924" spans="2:2" x14ac:dyDescent="0.35">
      <c r="B924"/>
    </row>
    <row r="925" spans="2:2" x14ac:dyDescent="0.35">
      <c r="B925"/>
    </row>
    <row r="926" spans="2:2" x14ac:dyDescent="0.35">
      <c r="B926"/>
    </row>
    <row r="927" spans="2:2" x14ac:dyDescent="0.35">
      <c r="B927"/>
    </row>
    <row r="928" spans="2:2" x14ac:dyDescent="0.35">
      <c r="B928"/>
    </row>
    <row r="929" spans="2:2" x14ac:dyDescent="0.35">
      <c r="B929"/>
    </row>
    <row r="930" spans="2:2" x14ac:dyDescent="0.35">
      <c r="B930"/>
    </row>
    <row r="931" spans="2:2" x14ac:dyDescent="0.35">
      <c r="B931"/>
    </row>
    <row r="932" spans="2:2" x14ac:dyDescent="0.35">
      <c r="B932"/>
    </row>
    <row r="933" spans="2:2" x14ac:dyDescent="0.35">
      <c r="B933"/>
    </row>
    <row r="934" spans="2:2" x14ac:dyDescent="0.35">
      <c r="B934"/>
    </row>
    <row r="935" spans="2:2" x14ac:dyDescent="0.35">
      <c r="B935"/>
    </row>
    <row r="936" spans="2:2" x14ac:dyDescent="0.35">
      <c r="B936"/>
    </row>
    <row r="937" spans="2:2" x14ac:dyDescent="0.35">
      <c r="B937"/>
    </row>
    <row r="938" spans="2:2" x14ac:dyDescent="0.35">
      <c r="B938"/>
    </row>
    <row r="939" spans="2:2" x14ac:dyDescent="0.35">
      <c r="B939"/>
    </row>
    <row r="940" spans="2:2" x14ac:dyDescent="0.35">
      <c r="B940"/>
    </row>
    <row r="941" spans="2:2" x14ac:dyDescent="0.35">
      <c r="B941"/>
    </row>
    <row r="942" spans="2:2" x14ac:dyDescent="0.35">
      <c r="B942"/>
    </row>
    <row r="943" spans="2:2" x14ac:dyDescent="0.35">
      <c r="B943"/>
    </row>
    <row r="944" spans="2:2" x14ac:dyDescent="0.35">
      <c r="B944"/>
    </row>
    <row r="945" spans="2:2" x14ac:dyDescent="0.35">
      <c r="B945"/>
    </row>
    <row r="946" spans="2:2" x14ac:dyDescent="0.35">
      <c r="B946"/>
    </row>
    <row r="947" spans="2:2" x14ac:dyDescent="0.35">
      <c r="B947"/>
    </row>
    <row r="948" spans="2:2" x14ac:dyDescent="0.35">
      <c r="B948"/>
    </row>
    <row r="949" spans="2:2" x14ac:dyDescent="0.35">
      <c r="B949"/>
    </row>
    <row r="950" spans="2:2" x14ac:dyDescent="0.35">
      <c r="B950"/>
    </row>
    <row r="951" spans="2:2" x14ac:dyDescent="0.35">
      <c r="B951"/>
    </row>
    <row r="952" spans="2:2" x14ac:dyDescent="0.35">
      <c r="B952"/>
    </row>
    <row r="953" spans="2:2" x14ac:dyDescent="0.35">
      <c r="B953"/>
    </row>
    <row r="954" spans="2:2" x14ac:dyDescent="0.35">
      <c r="B954"/>
    </row>
    <row r="955" spans="2:2" x14ac:dyDescent="0.35">
      <c r="B955"/>
    </row>
    <row r="956" spans="2:2" x14ac:dyDescent="0.35">
      <c r="B956"/>
    </row>
    <row r="957" spans="2:2" x14ac:dyDescent="0.35">
      <c r="B957"/>
    </row>
    <row r="958" spans="2:2" x14ac:dyDescent="0.35">
      <c r="B958"/>
    </row>
    <row r="959" spans="2:2" x14ac:dyDescent="0.35">
      <c r="B959"/>
    </row>
    <row r="960" spans="2:2" x14ac:dyDescent="0.35">
      <c r="B960"/>
    </row>
    <row r="961" spans="2:2" x14ac:dyDescent="0.35">
      <c r="B961"/>
    </row>
    <row r="962" spans="2:2" x14ac:dyDescent="0.35">
      <c r="B962"/>
    </row>
    <row r="963" spans="2:2" x14ac:dyDescent="0.35">
      <c r="B963"/>
    </row>
    <row r="964" spans="2:2" x14ac:dyDescent="0.35">
      <c r="B964"/>
    </row>
    <row r="965" spans="2:2" x14ac:dyDescent="0.35">
      <c r="B965"/>
    </row>
    <row r="966" spans="2:2" x14ac:dyDescent="0.35">
      <c r="B966"/>
    </row>
    <row r="967" spans="2:2" x14ac:dyDescent="0.35">
      <c r="B967"/>
    </row>
    <row r="968" spans="2:2" x14ac:dyDescent="0.35">
      <c r="B968"/>
    </row>
    <row r="969" spans="2:2" x14ac:dyDescent="0.35">
      <c r="B969"/>
    </row>
    <row r="970" spans="2:2" x14ac:dyDescent="0.35">
      <c r="B970"/>
    </row>
    <row r="971" spans="2:2" x14ac:dyDescent="0.35">
      <c r="B971"/>
    </row>
    <row r="972" spans="2:2" x14ac:dyDescent="0.35">
      <c r="B972"/>
    </row>
    <row r="973" spans="2:2" x14ac:dyDescent="0.35">
      <c r="B973"/>
    </row>
    <row r="974" spans="2:2" x14ac:dyDescent="0.35">
      <c r="B974"/>
    </row>
    <row r="975" spans="2:2" x14ac:dyDescent="0.35">
      <c r="B975"/>
    </row>
    <row r="976" spans="2:2" x14ac:dyDescent="0.35">
      <c r="B976"/>
    </row>
    <row r="977" spans="2:2" x14ac:dyDescent="0.35">
      <c r="B977"/>
    </row>
    <row r="978" spans="2:2" x14ac:dyDescent="0.35">
      <c r="B978"/>
    </row>
    <row r="979" spans="2:2" x14ac:dyDescent="0.35">
      <c r="B979"/>
    </row>
    <row r="980" spans="2:2" x14ac:dyDescent="0.35">
      <c r="B980"/>
    </row>
    <row r="981" spans="2:2" x14ac:dyDescent="0.35">
      <c r="B981"/>
    </row>
    <row r="982" spans="2:2" x14ac:dyDescent="0.35">
      <c r="B982"/>
    </row>
    <row r="983" spans="2:2" x14ac:dyDescent="0.35">
      <c r="B983"/>
    </row>
    <row r="984" spans="2:2" x14ac:dyDescent="0.35">
      <c r="B984"/>
    </row>
    <row r="985" spans="2:2" x14ac:dyDescent="0.35">
      <c r="B985"/>
    </row>
    <row r="986" spans="2:2" x14ac:dyDescent="0.35">
      <c r="B986"/>
    </row>
    <row r="987" spans="2:2" x14ac:dyDescent="0.35">
      <c r="B987"/>
    </row>
    <row r="988" spans="2:2" x14ac:dyDescent="0.35">
      <c r="B988"/>
    </row>
    <row r="989" spans="2:2" x14ac:dyDescent="0.35">
      <c r="B989"/>
    </row>
    <row r="990" spans="2:2" x14ac:dyDescent="0.35">
      <c r="B990"/>
    </row>
    <row r="991" spans="2:2" x14ac:dyDescent="0.35">
      <c r="B991"/>
    </row>
    <row r="992" spans="2:2" x14ac:dyDescent="0.35">
      <c r="B992"/>
    </row>
    <row r="993" spans="2:2" x14ac:dyDescent="0.35">
      <c r="B993"/>
    </row>
    <row r="994" spans="2:2" x14ac:dyDescent="0.35">
      <c r="B994"/>
    </row>
    <row r="995" spans="2:2" x14ac:dyDescent="0.35">
      <c r="B995"/>
    </row>
    <row r="996" spans="2:2" x14ac:dyDescent="0.35">
      <c r="B996"/>
    </row>
    <row r="997" spans="2:2" x14ac:dyDescent="0.35">
      <c r="B997"/>
    </row>
    <row r="998" spans="2:2" x14ac:dyDescent="0.35">
      <c r="B998"/>
    </row>
    <row r="999" spans="2:2" x14ac:dyDescent="0.35">
      <c r="B999"/>
    </row>
    <row r="1000" spans="2:2" x14ac:dyDescent="0.35">
      <c r="B1000"/>
    </row>
    <row r="1001" spans="2:2" x14ac:dyDescent="0.35">
      <c r="B1001"/>
    </row>
    <row r="1002" spans="2:2" x14ac:dyDescent="0.35">
      <c r="B1002"/>
    </row>
    <row r="1003" spans="2:2" x14ac:dyDescent="0.35">
      <c r="B1003"/>
    </row>
    <row r="1004" spans="2:2" x14ac:dyDescent="0.35">
      <c r="B1004"/>
    </row>
    <row r="1005" spans="2:2" x14ac:dyDescent="0.35">
      <c r="B1005"/>
    </row>
    <row r="1006" spans="2:2" x14ac:dyDescent="0.35">
      <c r="B1006"/>
    </row>
    <row r="1007" spans="2:2" x14ac:dyDescent="0.35">
      <c r="B1007"/>
    </row>
    <row r="1008" spans="2:2" x14ac:dyDescent="0.35">
      <c r="B1008"/>
    </row>
    <row r="1009" spans="2:2" x14ac:dyDescent="0.35">
      <c r="B1009"/>
    </row>
    <row r="1010" spans="2:2" x14ac:dyDescent="0.35">
      <c r="B1010"/>
    </row>
    <row r="1011" spans="2:2" x14ac:dyDescent="0.35">
      <c r="B1011"/>
    </row>
    <row r="1012" spans="2:2" x14ac:dyDescent="0.35">
      <c r="B1012"/>
    </row>
    <row r="1013" spans="2:2" x14ac:dyDescent="0.35">
      <c r="B1013"/>
    </row>
    <row r="1014" spans="2:2" x14ac:dyDescent="0.35">
      <c r="B1014"/>
    </row>
    <row r="1015" spans="2:2" x14ac:dyDescent="0.35">
      <c r="B1015"/>
    </row>
    <row r="1016" spans="2:2" x14ac:dyDescent="0.35">
      <c r="B1016"/>
    </row>
    <row r="1017" spans="2:2" x14ac:dyDescent="0.35">
      <c r="B1017"/>
    </row>
    <row r="1018" spans="2:2" x14ac:dyDescent="0.35">
      <c r="B1018"/>
    </row>
    <row r="1019" spans="2:2" x14ac:dyDescent="0.35">
      <c r="B1019"/>
    </row>
    <row r="1020" spans="2:2" x14ac:dyDescent="0.35">
      <c r="B1020"/>
    </row>
    <row r="1021" spans="2:2" x14ac:dyDescent="0.35">
      <c r="B1021"/>
    </row>
    <row r="1022" spans="2:2" x14ac:dyDescent="0.35">
      <c r="B1022"/>
    </row>
    <row r="1023" spans="2:2" x14ac:dyDescent="0.35">
      <c r="B1023"/>
    </row>
    <row r="1024" spans="2:2" x14ac:dyDescent="0.35">
      <c r="B1024"/>
    </row>
    <row r="1025" spans="2:2" x14ac:dyDescent="0.35">
      <c r="B1025"/>
    </row>
    <row r="1026" spans="2:2" x14ac:dyDescent="0.35">
      <c r="B1026"/>
    </row>
    <row r="1027" spans="2:2" x14ac:dyDescent="0.35">
      <c r="B1027"/>
    </row>
    <row r="1028" spans="2:2" x14ac:dyDescent="0.35">
      <c r="B1028"/>
    </row>
    <row r="1029" spans="2:2" x14ac:dyDescent="0.35">
      <c r="B1029"/>
    </row>
    <row r="1030" spans="2:2" x14ac:dyDescent="0.35">
      <c r="B1030"/>
    </row>
    <row r="1031" spans="2:2" x14ac:dyDescent="0.35">
      <c r="B1031"/>
    </row>
    <row r="1032" spans="2:2" x14ac:dyDescent="0.35">
      <c r="B1032"/>
    </row>
    <row r="1033" spans="2:2" x14ac:dyDescent="0.35">
      <c r="B1033"/>
    </row>
    <row r="1034" spans="2:2" x14ac:dyDescent="0.35">
      <c r="B1034"/>
    </row>
    <row r="1035" spans="2:2" x14ac:dyDescent="0.35">
      <c r="B1035"/>
    </row>
    <row r="1036" spans="2:2" x14ac:dyDescent="0.35">
      <c r="B1036"/>
    </row>
    <row r="1037" spans="2:2" x14ac:dyDescent="0.35">
      <c r="B1037"/>
    </row>
    <row r="1038" spans="2:2" x14ac:dyDescent="0.35">
      <c r="B1038"/>
    </row>
    <row r="1039" spans="2:2" x14ac:dyDescent="0.35">
      <c r="B1039"/>
    </row>
    <row r="1040" spans="2:2" x14ac:dyDescent="0.35">
      <c r="B1040"/>
    </row>
    <row r="1041" spans="2:2" x14ac:dyDescent="0.35">
      <c r="B1041"/>
    </row>
    <row r="1042" spans="2:2" x14ac:dyDescent="0.35">
      <c r="B1042"/>
    </row>
    <row r="1043" spans="2:2" x14ac:dyDescent="0.35">
      <c r="B1043"/>
    </row>
    <row r="1044" spans="2:2" x14ac:dyDescent="0.35">
      <c r="B1044"/>
    </row>
    <row r="1045" spans="2:2" x14ac:dyDescent="0.35">
      <c r="B1045"/>
    </row>
    <row r="1046" spans="2:2" x14ac:dyDescent="0.35">
      <c r="B1046"/>
    </row>
    <row r="1047" spans="2:2" x14ac:dyDescent="0.35">
      <c r="B1047"/>
    </row>
    <row r="1048" spans="2:2" x14ac:dyDescent="0.35">
      <c r="B1048"/>
    </row>
    <row r="1049" spans="2:2" x14ac:dyDescent="0.35">
      <c r="B1049"/>
    </row>
    <row r="1050" spans="2:2" x14ac:dyDescent="0.35">
      <c r="B1050"/>
    </row>
    <row r="1051" spans="2:2" x14ac:dyDescent="0.35">
      <c r="B1051"/>
    </row>
    <row r="1052" spans="2:2" x14ac:dyDescent="0.35">
      <c r="B1052"/>
    </row>
    <row r="1053" spans="2:2" x14ac:dyDescent="0.35">
      <c r="B1053"/>
    </row>
    <row r="1054" spans="2:2" x14ac:dyDescent="0.35">
      <c r="B1054"/>
    </row>
    <row r="1055" spans="2:2" x14ac:dyDescent="0.35">
      <c r="B1055"/>
    </row>
    <row r="1056" spans="2:2" x14ac:dyDescent="0.35">
      <c r="B1056"/>
    </row>
    <row r="1057" spans="2:2" x14ac:dyDescent="0.35">
      <c r="B1057"/>
    </row>
    <row r="1058" spans="2:2" x14ac:dyDescent="0.35">
      <c r="B1058"/>
    </row>
    <row r="1059" spans="2:2" x14ac:dyDescent="0.35">
      <c r="B1059"/>
    </row>
    <row r="1060" spans="2:2" x14ac:dyDescent="0.35">
      <c r="B1060"/>
    </row>
    <row r="1061" spans="2:2" x14ac:dyDescent="0.35">
      <c r="B1061"/>
    </row>
    <row r="1062" spans="2:2" x14ac:dyDescent="0.35">
      <c r="B1062"/>
    </row>
    <row r="1063" spans="2:2" x14ac:dyDescent="0.35">
      <c r="B1063"/>
    </row>
    <row r="1064" spans="2:2" x14ac:dyDescent="0.35">
      <c r="B1064"/>
    </row>
    <row r="1065" spans="2:2" x14ac:dyDescent="0.35">
      <c r="B1065"/>
    </row>
    <row r="1066" spans="2:2" x14ac:dyDescent="0.35">
      <c r="B1066"/>
    </row>
    <row r="1067" spans="2:2" x14ac:dyDescent="0.35">
      <c r="B1067"/>
    </row>
    <row r="1068" spans="2:2" x14ac:dyDescent="0.35">
      <c r="B1068"/>
    </row>
    <row r="1069" spans="2:2" x14ac:dyDescent="0.35">
      <c r="B1069"/>
    </row>
    <row r="1070" spans="2:2" x14ac:dyDescent="0.35">
      <c r="B1070"/>
    </row>
    <row r="1071" spans="2:2" x14ac:dyDescent="0.35">
      <c r="B1071"/>
    </row>
    <row r="1072" spans="2:2" x14ac:dyDescent="0.35">
      <c r="B1072"/>
    </row>
    <row r="1073" spans="2:2" x14ac:dyDescent="0.35">
      <c r="B1073"/>
    </row>
    <row r="1074" spans="2:2" x14ac:dyDescent="0.35">
      <c r="B1074"/>
    </row>
    <row r="1075" spans="2:2" x14ac:dyDescent="0.35">
      <c r="B1075"/>
    </row>
    <row r="1076" spans="2:2" x14ac:dyDescent="0.35">
      <c r="B1076"/>
    </row>
    <row r="1077" spans="2:2" x14ac:dyDescent="0.35">
      <c r="B1077"/>
    </row>
    <row r="1078" spans="2:2" x14ac:dyDescent="0.35">
      <c r="B1078"/>
    </row>
    <row r="1079" spans="2:2" x14ac:dyDescent="0.35">
      <c r="B1079"/>
    </row>
    <row r="1080" spans="2:2" x14ac:dyDescent="0.35">
      <c r="B1080"/>
    </row>
    <row r="1081" spans="2:2" x14ac:dyDescent="0.35">
      <c r="B1081"/>
    </row>
    <row r="1082" spans="2:2" x14ac:dyDescent="0.35">
      <c r="B1082"/>
    </row>
    <row r="1083" spans="2:2" x14ac:dyDescent="0.35">
      <c r="B1083"/>
    </row>
    <row r="1084" spans="2:2" x14ac:dyDescent="0.35">
      <c r="B1084"/>
    </row>
    <row r="1085" spans="2:2" x14ac:dyDescent="0.35">
      <c r="B1085"/>
    </row>
    <row r="1086" spans="2:2" x14ac:dyDescent="0.35">
      <c r="B1086"/>
    </row>
    <row r="1087" spans="2:2" x14ac:dyDescent="0.35">
      <c r="B1087"/>
    </row>
    <row r="1088" spans="2:2" x14ac:dyDescent="0.35">
      <c r="B1088"/>
    </row>
    <row r="1089" spans="2:2" x14ac:dyDescent="0.35">
      <c r="B1089"/>
    </row>
    <row r="1090" spans="2:2" x14ac:dyDescent="0.35">
      <c r="B1090"/>
    </row>
    <row r="1091" spans="2:2" x14ac:dyDescent="0.35">
      <c r="B1091"/>
    </row>
    <row r="1092" spans="2:2" x14ac:dyDescent="0.35">
      <c r="B1092"/>
    </row>
    <row r="1093" spans="2:2" x14ac:dyDescent="0.35">
      <c r="B1093"/>
    </row>
    <row r="1094" spans="2:2" x14ac:dyDescent="0.35">
      <c r="B1094"/>
    </row>
    <row r="1095" spans="2:2" x14ac:dyDescent="0.35">
      <c r="B1095"/>
    </row>
    <row r="1096" spans="2:2" x14ac:dyDescent="0.35">
      <c r="B1096"/>
    </row>
    <row r="1097" spans="2:2" x14ac:dyDescent="0.35">
      <c r="B1097"/>
    </row>
    <row r="1098" spans="2:2" x14ac:dyDescent="0.35">
      <c r="B1098"/>
    </row>
    <row r="1099" spans="2:2" x14ac:dyDescent="0.35">
      <c r="B1099"/>
    </row>
    <row r="1100" spans="2:2" x14ac:dyDescent="0.35">
      <c r="B1100"/>
    </row>
    <row r="1101" spans="2:2" x14ac:dyDescent="0.35">
      <c r="B1101"/>
    </row>
    <row r="1102" spans="2:2" x14ac:dyDescent="0.35">
      <c r="B1102"/>
    </row>
    <row r="1103" spans="2:2" x14ac:dyDescent="0.35">
      <c r="B1103"/>
    </row>
    <row r="1104" spans="2:2" x14ac:dyDescent="0.35">
      <c r="B1104"/>
    </row>
  </sheetData>
  <pageMargins left="0.5" right="0.5" top="1" bottom="1" header="0.5" footer="0.75"/>
  <pageSetup scale="18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DE708B-1BA7-4F28-921A-8096F17BEF5B}">
  <sheetPr codeName="Sheet2">
    <pageSetUpPr fitToPage="1"/>
  </sheetPr>
  <dimension ref="A1:T777"/>
  <sheetViews>
    <sheetView zoomScale="59" zoomScaleNormal="53" workbookViewId="0">
      <selection activeCell="B11" sqref="B11"/>
    </sheetView>
  </sheetViews>
  <sheetFormatPr defaultColWidth="8.7265625" defaultRowHeight="14.5" x14ac:dyDescent="0.35"/>
  <cols>
    <col min="1" max="1" width="13.7265625" style="196" customWidth="1"/>
    <col min="2" max="2" width="24.26953125" style="62" customWidth="1"/>
    <col min="3" max="3" width="18.7265625" style="62" customWidth="1"/>
    <col min="4" max="7" width="19.81640625" style="62" customWidth="1"/>
    <col min="8" max="8" width="17.54296875" style="62" customWidth="1"/>
    <col min="9" max="9" width="17.453125" style="62" customWidth="1"/>
    <col min="10" max="10" width="15.54296875" style="62" customWidth="1"/>
    <col min="11" max="11" width="8.7265625" style="62"/>
    <col min="12" max="12" width="12.54296875" style="62" customWidth="1"/>
    <col min="13" max="18" width="10.453125" style="62" bestFit="1" customWidth="1"/>
    <col min="19" max="16384" width="8.7265625" style="62"/>
  </cols>
  <sheetData>
    <row r="1" spans="1:9" x14ac:dyDescent="0.35">
      <c r="A1" s="196" t="s">
        <v>0</v>
      </c>
      <c r="B1" s="62" t="s">
        <v>19</v>
      </c>
      <c r="C1" s="62" t="s">
        <v>20</v>
      </c>
      <c r="D1" s="62" t="s">
        <v>21</v>
      </c>
      <c r="E1" s="62" t="s">
        <v>22</v>
      </c>
      <c r="F1" s="62" t="s">
        <v>23</v>
      </c>
      <c r="G1" s="62" t="s">
        <v>24</v>
      </c>
      <c r="H1" s="62" t="s">
        <v>25</v>
      </c>
      <c r="I1" s="62" t="s">
        <v>26</v>
      </c>
    </row>
    <row r="7" spans="1:9" x14ac:dyDescent="0.35">
      <c r="A7" s="193">
        <v>44533</v>
      </c>
      <c r="B7">
        <v>-0.48859999999999998</v>
      </c>
      <c r="C7">
        <v>-0.12959999999999999</v>
      </c>
      <c r="D7">
        <v>0.1</v>
      </c>
      <c r="E7">
        <v>0.3</v>
      </c>
      <c r="F7">
        <v>0.21049999999999999</v>
      </c>
      <c r="G7">
        <v>126.22259</v>
      </c>
      <c r="H7">
        <v>117.53879000000001</v>
      </c>
      <c r="I7">
        <v>389.89391999999998</v>
      </c>
    </row>
    <row r="8" spans="1:9" x14ac:dyDescent="0.35">
      <c r="A8" s="193">
        <v>44532</v>
      </c>
      <c r="B8">
        <v>-0.4914</v>
      </c>
      <c r="C8">
        <v>-0.13900000000000001</v>
      </c>
      <c r="D8">
        <v>0.10780000000000001</v>
      </c>
      <c r="E8">
        <v>0.30630000000000002</v>
      </c>
      <c r="F8">
        <v>0.21279999999999999</v>
      </c>
      <c r="G8">
        <v>126.22259</v>
      </c>
      <c r="H8">
        <v>117.53879000000001</v>
      </c>
      <c r="I8">
        <v>389.89391999999998</v>
      </c>
    </row>
    <row r="9" spans="1:9" x14ac:dyDescent="0.35">
      <c r="A9" s="193">
        <v>44531</v>
      </c>
      <c r="B9">
        <v>-0.49</v>
      </c>
      <c r="C9">
        <v>-0.12</v>
      </c>
      <c r="D9">
        <v>0.123</v>
      </c>
      <c r="E9">
        <v>0.312</v>
      </c>
      <c r="F9">
        <v>0.21299999999999999</v>
      </c>
      <c r="G9">
        <v>127.73309</v>
      </c>
      <c r="H9">
        <v>118.8703</v>
      </c>
      <c r="I9">
        <v>389.05426</v>
      </c>
    </row>
    <row r="10" spans="1:9" x14ac:dyDescent="0.35">
      <c r="A10" s="193">
        <v>44530</v>
      </c>
      <c r="B10">
        <v>-0.5</v>
      </c>
      <c r="C10">
        <v>-0.12</v>
      </c>
      <c r="D10">
        <v>0.126</v>
      </c>
      <c r="E10">
        <v>0.32</v>
      </c>
      <c r="F10">
        <v>0.22500000000000001</v>
      </c>
      <c r="G10">
        <v>129.82416000000001</v>
      </c>
      <c r="H10">
        <v>120.54864999999999</v>
      </c>
      <c r="I10">
        <v>393.23611</v>
      </c>
    </row>
    <row r="11" spans="1:9" x14ac:dyDescent="0.35">
      <c r="A11" s="193">
        <v>44529</v>
      </c>
      <c r="B11">
        <v>-0.5</v>
      </c>
      <c r="C11">
        <v>-0.13</v>
      </c>
      <c r="D11">
        <v>0.155</v>
      </c>
      <c r="E11">
        <v>0.38</v>
      </c>
      <c r="F11">
        <v>0.3</v>
      </c>
      <c r="G11">
        <v>130.99355</v>
      </c>
      <c r="H11">
        <v>121.41047</v>
      </c>
      <c r="I11">
        <v>389.49871999999999</v>
      </c>
    </row>
    <row r="12" spans="1:9" x14ac:dyDescent="0.35">
      <c r="A12" s="193">
        <v>44526</v>
      </c>
      <c r="B12">
        <v>-0.5</v>
      </c>
      <c r="C12">
        <v>-0.15</v>
      </c>
      <c r="D12">
        <v>0.127</v>
      </c>
      <c r="E12">
        <v>0.36099999999999999</v>
      </c>
      <c r="F12">
        <v>0.28599999999999998</v>
      </c>
      <c r="G12">
        <v>132.61062000000001</v>
      </c>
      <c r="H12">
        <v>122.11337</v>
      </c>
      <c r="I12">
        <v>388.32037000000003</v>
      </c>
    </row>
    <row r="13" spans="1:9" x14ac:dyDescent="0.35">
      <c r="A13" s="193">
        <v>44525</v>
      </c>
      <c r="B13">
        <v>-0.49</v>
      </c>
      <c r="C13">
        <v>-0.08</v>
      </c>
      <c r="D13">
        <v>0.20899999999999999</v>
      </c>
      <c r="E13">
        <v>0.436</v>
      </c>
      <c r="F13">
        <v>0.36199999999999999</v>
      </c>
      <c r="G13">
        <v>123.55604</v>
      </c>
      <c r="H13">
        <v>113.30757</v>
      </c>
      <c r="I13">
        <v>365.17523</v>
      </c>
    </row>
    <row r="14" spans="1:9" x14ac:dyDescent="0.35">
      <c r="A14" s="193">
        <v>44524</v>
      </c>
      <c r="B14">
        <v>-0.49</v>
      </c>
      <c r="C14">
        <v>-7.0000000000000007E-2</v>
      </c>
      <c r="D14">
        <v>0.221</v>
      </c>
      <c r="E14">
        <v>0.44700000000000001</v>
      </c>
      <c r="F14">
        <v>0.376</v>
      </c>
      <c r="G14">
        <v>122.26047</v>
      </c>
      <c r="H14">
        <v>111.19306</v>
      </c>
      <c r="I14">
        <v>362.20737000000003</v>
      </c>
    </row>
    <row r="15" spans="1:9" x14ac:dyDescent="0.35">
      <c r="A15" s="193">
        <v>44523</v>
      </c>
      <c r="B15">
        <v>-0.48</v>
      </c>
      <c r="C15">
        <v>-7.0000000000000007E-2</v>
      </c>
      <c r="D15">
        <v>0.218</v>
      </c>
      <c r="E15">
        <v>0.432</v>
      </c>
      <c r="F15">
        <v>0.36099999999999999</v>
      </c>
      <c r="G15">
        <v>120.50823</v>
      </c>
      <c r="H15">
        <v>108.87475000000001</v>
      </c>
      <c r="I15">
        <v>359.08339999999998</v>
      </c>
    </row>
    <row r="16" spans="1:9" x14ac:dyDescent="0.35">
      <c r="A16" s="193">
        <v>44522</v>
      </c>
      <c r="B16">
        <v>-0.49</v>
      </c>
      <c r="C16">
        <v>-0.12</v>
      </c>
      <c r="D16">
        <v>0.14199999999999999</v>
      </c>
      <c r="E16">
        <v>0.35699999999999998</v>
      </c>
      <c r="F16">
        <v>0.28899999999999998</v>
      </c>
      <c r="G16">
        <v>119.73134</v>
      </c>
      <c r="H16">
        <v>109.06431000000001</v>
      </c>
      <c r="I16">
        <v>359.80660999999998</v>
      </c>
    </row>
    <row r="17" spans="1:9" x14ac:dyDescent="0.35">
      <c r="A17" s="193">
        <v>44519</v>
      </c>
      <c r="B17">
        <v>-0.499</v>
      </c>
      <c r="C17">
        <v>-0.14199999999999999</v>
      </c>
      <c r="D17">
        <v>0.1164</v>
      </c>
      <c r="E17">
        <v>0.33090000000000003</v>
      </c>
      <c r="F17">
        <v>0.26350000000000001</v>
      </c>
      <c r="G17">
        <v>119.7243</v>
      </c>
      <c r="H17">
        <v>109.23087</v>
      </c>
      <c r="I17">
        <v>359.66577000000001</v>
      </c>
    </row>
    <row r="18" spans="1:9" x14ac:dyDescent="0.35">
      <c r="A18" s="193">
        <v>44518</v>
      </c>
      <c r="B18">
        <v>-0.49359999999999998</v>
      </c>
      <c r="C18">
        <v>-9.5000000000000001E-2</v>
      </c>
      <c r="D18">
        <v>0.17180000000000001</v>
      </c>
      <c r="E18">
        <v>0.37530000000000002</v>
      </c>
      <c r="F18">
        <v>0.30480000000000002</v>
      </c>
      <c r="G18">
        <v>119.05875</v>
      </c>
      <c r="H18">
        <v>108.21652</v>
      </c>
      <c r="I18">
        <v>354.11597</v>
      </c>
    </row>
    <row r="19" spans="1:9" x14ac:dyDescent="0.35">
      <c r="A19" s="193">
        <v>44517</v>
      </c>
      <c r="B19">
        <v>-0.49</v>
      </c>
      <c r="C19">
        <v>-0.08</v>
      </c>
      <c r="D19">
        <v>0.187</v>
      </c>
      <c r="E19">
        <v>0.4</v>
      </c>
      <c r="F19">
        <v>0.33800000000000002</v>
      </c>
      <c r="G19">
        <v>120.20603</v>
      </c>
      <c r="H19">
        <v>108.39275000000001</v>
      </c>
      <c r="I19">
        <v>352.77856000000003</v>
      </c>
    </row>
    <row r="20" spans="1:9" x14ac:dyDescent="0.35">
      <c r="A20" s="193">
        <v>44516</v>
      </c>
      <c r="B20">
        <v>-0.48</v>
      </c>
      <c r="C20">
        <v>-7.0000000000000007E-2</v>
      </c>
      <c r="D20">
        <v>0.19500000000000001</v>
      </c>
      <c r="E20">
        <v>0.40899999999999997</v>
      </c>
      <c r="F20">
        <v>0.34799999999999998</v>
      </c>
      <c r="G20">
        <v>118.39755</v>
      </c>
      <c r="H20">
        <v>105.52012999999999</v>
      </c>
      <c r="I20">
        <v>353.49930000000001</v>
      </c>
    </row>
    <row r="21" spans="1:9" x14ac:dyDescent="0.35">
      <c r="A21" s="193">
        <v>44515</v>
      </c>
      <c r="B21">
        <v>-0.48</v>
      </c>
      <c r="C21">
        <v>-0.06</v>
      </c>
      <c r="D21">
        <v>0.19400000000000001</v>
      </c>
      <c r="E21">
        <v>0.39900000000000002</v>
      </c>
      <c r="F21">
        <v>0.33200000000000002</v>
      </c>
      <c r="G21">
        <v>115.93097</v>
      </c>
      <c r="H21">
        <v>102.50848999999999</v>
      </c>
      <c r="I21">
        <v>351.76729999999998</v>
      </c>
    </row>
    <row r="22" spans="1:9" x14ac:dyDescent="0.35">
      <c r="A22" s="193">
        <v>44512</v>
      </c>
      <c r="B22">
        <v>-0.48</v>
      </c>
      <c r="C22">
        <v>-7.0000000000000007E-2</v>
      </c>
      <c r="D22">
        <v>0.17699999999999999</v>
      </c>
      <c r="E22">
        <v>0.373</v>
      </c>
      <c r="F22">
        <v>0.30099999999999999</v>
      </c>
      <c r="G22">
        <v>113.84142</v>
      </c>
      <c r="H22">
        <v>101.25178</v>
      </c>
      <c r="I22">
        <v>352.16135000000003</v>
      </c>
    </row>
    <row r="23" spans="1:9" x14ac:dyDescent="0.35">
      <c r="A23" s="193">
        <v>44511</v>
      </c>
      <c r="B23">
        <v>-0.47</v>
      </c>
      <c r="C23">
        <v>-0.03</v>
      </c>
      <c r="D23">
        <v>0.192</v>
      </c>
      <c r="E23">
        <v>0.36</v>
      </c>
      <c r="F23">
        <v>0.27500000000000002</v>
      </c>
      <c r="G23">
        <v>110.45826</v>
      </c>
      <c r="H23">
        <v>99.627269999999996</v>
      </c>
      <c r="I23">
        <v>347.73727000000002</v>
      </c>
    </row>
    <row r="24" spans="1:9" x14ac:dyDescent="0.35">
      <c r="A24" s="193">
        <v>44510</v>
      </c>
      <c r="B24">
        <v>-0.48</v>
      </c>
      <c r="C24">
        <v>-0.08</v>
      </c>
      <c r="D24">
        <v>0.16300000000000001</v>
      </c>
      <c r="E24">
        <v>0.34300000000000003</v>
      </c>
      <c r="F24">
        <v>0.26300000000000001</v>
      </c>
      <c r="G24">
        <v>108.87296000000001</v>
      </c>
      <c r="H24">
        <v>99.38588</v>
      </c>
      <c r="I24">
        <v>348.86095999999998</v>
      </c>
    </row>
    <row r="25" spans="1:9" x14ac:dyDescent="0.35">
      <c r="A25" s="193">
        <v>44509</v>
      </c>
      <c r="B25">
        <v>-0.49</v>
      </c>
      <c r="C25">
        <v>-0.15</v>
      </c>
      <c r="D25">
        <v>9.0999999999999998E-2</v>
      </c>
      <c r="E25">
        <v>0.27500000000000002</v>
      </c>
      <c r="F25">
        <v>0.19800000000000001</v>
      </c>
      <c r="G25">
        <v>109.2638</v>
      </c>
      <c r="H25">
        <v>100.00881</v>
      </c>
      <c r="I25">
        <v>352.22501</v>
      </c>
    </row>
    <row r="26" spans="1:9" x14ac:dyDescent="0.35">
      <c r="A26" s="193">
        <v>44508</v>
      </c>
      <c r="B26">
        <v>-0.48380000000000001</v>
      </c>
      <c r="C26">
        <v>-0.158</v>
      </c>
      <c r="D26">
        <v>0.10100000000000001</v>
      </c>
      <c r="E26">
        <v>0.33400000000000002</v>
      </c>
      <c r="F26">
        <v>0.28839999999999999</v>
      </c>
      <c r="G26">
        <v>109.11094</v>
      </c>
      <c r="H26">
        <v>100.32953999999999</v>
      </c>
      <c r="I26">
        <v>356.12374999999997</v>
      </c>
    </row>
    <row r="27" spans="1:9" x14ac:dyDescent="0.35">
      <c r="A27" s="193">
        <v>44507</v>
      </c>
      <c r="B27">
        <v>-0.50880000000000003</v>
      </c>
      <c r="C27">
        <v>-0.17699999999999999</v>
      </c>
      <c r="D27">
        <v>0.1</v>
      </c>
      <c r="E27">
        <v>0.32</v>
      </c>
      <c r="F27">
        <v>0.27</v>
      </c>
      <c r="G27">
        <v>109.11094</v>
      </c>
      <c r="H27">
        <v>100.32953999999999</v>
      </c>
      <c r="I27">
        <v>356.12374999999997</v>
      </c>
    </row>
    <row r="28" spans="1:9" x14ac:dyDescent="0.35">
      <c r="A28" s="193">
        <v>44505</v>
      </c>
      <c r="B28">
        <v>-0.4914</v>
      </c>
      <c r="C28">
        <v>-0.16500000000000001</v>
      </c>
      <c r="D28">
        <v>9.7199999999999995E-2</v>
      </c>
      <c r="E28">
        <v>0.32369999999999999</v>
      </c>
      <c r="F28">
        <v>0.27229999999999999</v>
      </c>
      <c r="G28">
        <v>109.11094</v>
      </c>
      <c r="H28">
        <v>100.32953999999999</v>
      </c>
      <c r="I28">
        <v>356.12374999999997</v>
      </c>
    </row>
    <row r="29" spans="1:9" x14ac:dyDescent="0.35">
      <c r="A29" s="193">
        <v>44504</v>
      </c>
      <c r="B29">
        <v>-0.49</v>
      </c>
      <c r="C29">
        <v>-0.14000000000000001</v>
      </c>
      <c r="D29">
        <v>0.14899999999999999</v>
      </c>
      <c r="E29">
        <v>0.4</v>
      </c>
      <c r="F29">
        <v>0.35899999999999999</v>
      </c>
      <c r="G29">
        <v>109.3073</v>
      </c>
      <c r="H29">
        <v>100.19244</v>
      </c>
      <c r="I29">
        <v>357.59879000000001</v>
      </c>
    </row>
    <row r="30" spans="1:9" x14ac:dyDescent="0.35">
      <c r="A30" s="193">
        <v>44503</v>
      </c>
      <c r="B30">
        <v>-0.48</v>
      </c>
      <c r="C30">
        <v>-0.05</v>
      </c>
      <c r="D30">
        <v>0.20399999999999999</v>
      </c>
      <c r="E30">
        <v>0.4</v>
      </c>
      <c r="F30">
        <v>0.32800000000000001</v>
      </c>
      <c r="G30">
        <v>108.56466</v>
      </c>
      <c r="H30">
        <v>99.326430000000002</v>
      </c>
      <c r="I30">
        <v>353.40201000000002</v>
      </c>
    </row>
    <row r="31" spans="1:9" x14ac:dyDescent="0.35">
      <c r="A31" s="193">
        <v>44502</v>
      </c>
      <c r="B31">
        <v>-0.48</v>
      </c>
      <c r="C31">
        <v>-0.05</v>
      </c>
      <c r="D31">
        <v>0.20200000000000001</v>
      </c>
      <c r="E31">
        <v>0.41099999999999998</v>
      </c>
      <c r="F31">
        <v>0.33800000000000002</v>
      </c>
      <c r="G31">
        <v>109.31742</v>
      </c>
      <c r="H31">
        <v>99.878929999999997</v>
      </c>
      <c r="I31">
        <v>354.69949000000003</v>
      </c>
    </row>
    <row r="32" spans="1:9" x14ac:dyDescent="0.35">
      <c r="A32" s="193">
        <v>44501</v>
      </c>
      <c r="B32">
        <v>-0.46</v>
      </c>
      <c r="C32">
        <v>1.7000000000000001E-2</v>
      </c>
      <c r="D32">
        <v>0.26500000000000001</v>
      </c>
      <c r="E32">
        <v>0.41799999999999998</v>
      </c>
      <c r="F32">
        <v>0.315</v>
      </c>
      <c r="G32">
        <v>108.4545</v>
      </c>
      <c r="H32">
        <v>98.660749999999993</v>
      </c>
      <c r="I32">
        <v>346.82787999999999</v>
      </c>
    </row>
    <row r="33" spans="1:9" x14ac:dyDescent="0.35">
      <c r="A33" s="193">
        <v>44498</v>
      </c>
      <c r="B33">
        <v>-0.44479999999999997</v>
      </c>
      <c r="C33">
        <v>3.7499999999999999E-2</v>
      </c>
      <c r="D33">
        <v>0.2732</v>
      </c>
      <c r="E33">
        <v>0.40970000000000001</v>
      </c>
      <c r="F33">
        <v>0.28820000000000001</v>
      </c>
      <c r="G33">
        <v>105.15971999999999</v>
      </c>
      <c r="H33">
        <v>96.438509999999994</v>
      </c>
      <c r="I33">
        <v>333.66135000000003</v>
      </c>
    </row>
    <row r="34" spans="1:9" x14ac:dyDescent="0.35">
      <c r="A34" s="193">
        <v>44497</v>
      </c>
      <c r="B34">
        <v>-0.44640000000000002</v>
      </c>
      <c r="C34">
        <v>-1.9E-2</v>
      </c>
      <c r="D34">
        <v>0.24340000000000001</v>
      </c>
      <c r="E34">
        <v>0.43390000000000001</v>
      </c>
      <c r="F34">
        <v>0.33839999999999998</v>
      </c>
      <c r="G34">
        <v>104.84173</v>
      </c>
      <c r="H34">
        <v>97.002189999999999</v>
      </c>
      <c r="I34">
        <v>338.16611</v>
      </c>
    </row>
    <row r="35" spans="1:9" x14ac:dyDescent="0.35">
      <c r="A35" s="193">
        <v>44496</v>
      </c>
      <c r="B35">
        <v>-0.46600000000000003</v>
      </c>
      <c r="C35">
        <v>-6.4000000000000001E-2</v>
      </c>
      <c r="D35">
        <v>0.18720000000000001</v>
      </c>
      <c r="E35">
        <v>0.4052</v>
      </c>
      <c r="F35">
        <v>0.3322</v>
      </c>
      <c r="G35">
        <v>104.80847</v>
      </c>
      <c r="H35">
        <v>97.38391</v>
      </c>
      <c r="I35">
        <v>341.50110000000001</v>
      </c>
    </row>
    <row r="36" spans="1:9" x14ac:dyDescent="0.35">
      <c r="A36" s="193">
        <v>44495</v>
      </c>
      <c r="B36">
        <v>-0.48649999999999999</v>
      </c>
      <c r="C36">
        <v>-4.4400000000000002E-2</v>
      </c>
      <c r="D36">
        <v>0.25340000000000001</v>
      </c>
      <c r="E36">
        <v>0.49790000000000001</v>
      </c>
      <c r="F36">
        <v>0.4294</v>
      </c>
      <c r="G36">
        <v>104.23669</v>
      </c>
      <c r="H36">
        <v>96.755449999999996</v>
      </c>
      <c r="I36">
        <v>342.27557000000002</v>
      </c>
    </row>
    <row r="37" spans="1:9" x14ac:dyDescent="0.35">
      <c r="A37" s="193">
        <v>44494</v>
      </c>
      <c r="B37">
        <v>-0.49</v>
      </c>
      <c r="C37">
        <v>-0.04</v>
      </c>
      <c r="D37">
        <v>0.26800000000000002</v>
      </c>
      <c r="E37">
        <v>0.52500000000000002</v>
      </c>
      <c r="F37">
        <v>0.45800000000000002</v>
      </c>
      <c r="G37">
        <v>104.51137</v>
      </c>
      <c r="H37">
        <v>97.017110000000002</v>
      </c>
      <c r="I37">
        <v>344.04955999999999</v>
      </c>
    </row>
    <row r="38" spans="1:9" x14ac:dyDescent="0.35">
      <c r="A38" s="193">
        <v>44491</v>
      </c>
      <c r="B38">
        <v>-0.48010000000000003</v>
      </c>
      <c r="C38">
        <v>-2.5000000000000001E-2</v>
      </c>
      <c r="D38">
        <v>0.2707</v>
      </c>
      <c r="E38">
        <v>0.50719999999999998</v>
      </c>
      <c r="F38">
        <v>0.43469999999999998</v>
      </c>
      <c r="G38">
        <v>104.53879000000001</v>
      </c>
      <c r="H38">
        <v>97.051289999999995</v>
      </c>
      <c r="I38">
        <v>338.48932000000002</v>
      </c>
    </row>
    <row r="39" spans="1:9" x14ac:dyDescent="0.35">
      <c r="A39" s="193">
        <v>44490</v>
      </c>
      <c r="B39">
        <v>-0.49</v>
      </c>
      <c r="C39">
        <v>-0.04</v>
      </c>
      <c r="D39">
        <v>0.26900000000000002</v>
      </c>
      <c r="E39">
        <v>0.53900000000000003</v>
      </c>
      <c r="F39">
        <v>0.46600000000000003</v>
      </c>
      <c r="G39">
        <v>104.10850000000001</v>
      </c>
      <c r="H39">
        <v>96.55547</v>
      </c>
      <c r="I39">
        <v>337.83767999999998</v>
      </c>
    </row>
    <row r="40" spans="1:9" x14ac:dyDescent="0.35">
      <c r="A40" s="193">
        <v>44489</v>
      </c>
      <c r="B40">
        <v>-0.49</v>
      </c>
      <c r="C40">
        <v>-0.09</v>
      </c>
      <c r="D40">
        <v>0.248</v>
      </c>
      <c r="E40">
        <v>0.53700000000000003</v>
      </c>
      <c r="F40">
        <v>0.48899999999999999</v>
      </c>
      <c r="G40">
        <v>104.8039</v>
      </c>
      <c r="H40">
        <v>97.056039999999996</v>
      </c>
      <c r="I40">
        <v>339.29352</v>
      </c>
    </row>
    <row r="41" spans="1:9" x14ac:dyDescent="0.35">
      <c r="A41" s="193">
        <v>44488</v>
      </c>
      <c r="B41">
        <v>-0.48</v>
      </c>
      <c r="C41">
        <v>-0.05</v>
      </c>
      <c r="D41">
        <v>0.26900000000000002</v>
      </c>
      <c r="E41">
        <v>0.55000000000000004</v>
      </c>
      <c r="F41">
        <v>0.498</v>
      </c>
      <c r="G41">
        <v>104.53449000000001</v>
      </c>
      <c r="H41">
        <v>96.507819999999995</v>
      </c>
      <c r="I41">
        <v>337.01654000000002</v>
      </c>
    </row>
    <row r="42" spans="1:9" x14ac:dyDescent="0.35">
      <c r="A42" s="193">
        <v>44487</v>
      </c>
      <c r="B42">
        <v>-0.48</v>
      </c>
      <c r="C42">
        <v>-7.0000000000000007E-2</v>
      </c>
      <c r="D42">
        <v>0.23799999999999999</v>
      </c>
      <c r="E42">
        <v>0.51200000000000001</v>
      </c>
      <c r="F42">
        <v>0.45800000000000002</v>
      </c>
      <c r="G42">
        <v>105.06686000000001</v>
      </c>
      <c r="H42">
        <v>97.102440000000001</v>
      </c>
      <c r="I42">
        <v>339.46246000000002</v>
      </c>
    </row>
    <row r="43" spans="1:9" x14ac:dyDescent="0.35">
      <c r="A43" s="193">
        <v>44484</v>
      </c>
      <c r="B43">
        <v>-0.5</v>
      </c>
      <c r="C43">
        <v>-0.13</v>
      </c>
      <c r="D43">
        <v>0.21299999999999999</v>
      </c>
      <c r="E43">
        <v>0.52600000000000002</v>
      </c>
      <c r="F43">
        <v>0.496</v>
      </c>
      <c r="G43">
        <v>105.2103</v>
      </c>
      <c r="H43">
        <v>97.237579999999994</v>
      </c>
      <c r="I43">
        <v>342.65987999999999</v>
      </c>
    </row>
    <row r="44" spans="1:9" x14ac:dyDescent="0.35">
      <c r="A44" s="193">
        <v>44483</v>
      </c>
      <c r="B44">
        <v>-0.5</v>
      </c>
      <c r="C44">
        <v>-0.15</v>
      </c>
      <c r="D44">
        <v>0.188</v>
      </c>
      <c r="E44">
        <v>0.503</v>
      </c>
      <c r="F44">
        <v>0.47499999999999998</v>
      </c>
      <c r="G44">
        <v>106.00096000000001</v>
      </c>
      <c r="H44">
        <v>97.65558</v>
      </c>
      <c r="I44">
        <v>347.80264</v>
      </c>
    </row>
    <row r="45" spans="1:9" x14ac:dyDescent="0.35">
      <c r="A45" s="193">
        <v>44482</v>
      </c>
      <c r="B45">
        <v>-0.49</v>
      </c>
      <c r="C45">
        <v>-0.09</v>
      </c>
      <c r="D45">
        <v>0.249</v>
      </c>
      <c r="E45">
        <v>0.56399999999999995</v>
      </c>
      <c r="F45">
        <v>0.53600000000000003</v>
      </c>
      <c r="G45">
        <v>106.16508</v>
      </c>
      <c r="H45">
        <v>97.496300000000005</v>
      </c>
      <c r="I45">
        <v>350.88324</v>
      </c>
    </row>
    <row r="46" spans="1:9" x14ac:dyDescent="0.35">
      <c r="A46" s="193">
        <v>44481</v>
      </c>
      <c r="B46">
        <v>-0.49</v>
      </c>
      <c r="C46">
        <v>-7.0000000000000007E-2</v>
      </c>
      <c r="D46">
        <v>0.29799999999999999</v>
      </c>
      <c r="E46">
        <v>0.61990000000000001</v>
      </c>
      <c r="F46">
        <v>0.621</v>
      </c>
      <c r="G46">
        <v>105.63872000000001</v>
      </c>
      <c r="H46">
        <v>96.456230000000005</v>
      </c>
      <c r="I46">
        <v>350.31659000000002</v>
      </c>
    </row>
    <row r="47" spans="1:9" x14ac:dyDescent="0.35">
      <c r="A47" s="193">
        <v>44480</v>
      </c>
      <c r="B47">
        <v>-0.49</v>
      </c>
      <c r="C47">
        <v>-0.11</v>
      </c>
      <c r="D47">
        <v>0.26800000000000002</v>
      </c>
      <c r="E47">
        <v>0.621</v>
      </c>
      <c r="F47">
        <v>0.61399999999999999</v>
      </c>
      <c r="G47">
        <v>103.66614</v>
      </c>
      <c r="H47">
        <v>95.856409999999997</v>
      </c>
      <c r="I47">
        <v>344.18673999999999</v>
      </c>
    </row>
    <row r="48" spans="1:9" x14ac:dyDescent="0.35">
      <c r="A48" s="193">
        <v>44477</v>
      </c>
      <c r="B48">
        <v>-0.49</v>
      </c>
      <c r="C48">
        <v>-0.14000000000000001</v>
      </c>
      <c r="D48">
        <v>0.23</v>
      </c>
      <c r="E48">
        <v>0.58199999999999996</v>
      </c>
      <c r="F48">
        <v>0.57699999999999996</v>
      </c>
      <c r="G48">
        <v>101.93391</v>
      </c>
      <c r="H48">
        <v>95.634900000000002</v>
      </c>
      <c r="I48">
        <v>339.62378000000001</v>
      </c>
    </row>
    <row r="49" spans="1:9" x14ac:dyDescent="0.35">
      <c r="A49" s="193">
        <v>44476</v>
      </c>
      <c r="B49">
        <v>-0.5</v>
      </c>
      <c r="C49">
        <v>-0.17</v>
      </c>
      <c r="D49">
        <v>0.192</v>
      </c>
      <c r="E49">
        <v>0.54500000000000004</v>
      </c>
      <c r="F49">
        <v>0.54100000000000004</v>
      </c>
      <c r="G49">
        <v>101.95003</v>
      </c>
      <c r="H49">
        <v>96.058269999999993</v>
      </c>
      <c r="I49">
        <v>342.19909999999999</v>
      </c>
    </row>
    <row r="50" spans="1:9" x14ac:dyDescent="0.35">
      <c r="A50" s="193">
        <v>44475</v>
      </c>
      <c r="B50">
        <v>-0.5</v>
      </c>
      <c r="C50">
        <v>-0.18</v>
      </c>
      <c r="D50">
        <v>0.188</v>
      </c>
      <c r="E50">
        <v>0.53700000000000003</v>
      </c>
      <c r="F50">
        <v>0.53200000000000003</v>
      </c>
      <c r="G50">
        <v>102.01942</v>
      </c>
      <c r="H50">
        <v>96.244150000000005</v>
      </c>
      <c r="I50">
        <v>340.67923000000002</v>
      </c>
    </row>
    <row r="51" spans="1:9" x14ac:dyDescent="0.35">
      <c r="A51" s="193">
        <v>44474</v>
      </c>
      <c r="B51">
        <v>-0.51</v>
      </c>
      <c r="C51">
        <v>-0.20399999999999999</v>
      </c>
      <c r="D51">
        <v>0.158</v>
      </c>
      <c r="E51">
        <v>0.496</v>
      </c>
      <c r="F51">
        <v>0.504</v>
      </c>
      <c r="G51">
        <v>100.68801000000001</v>
      </c>
      <c r="H51">
        <v>95.541910000000001</v>
      </c>
      <c r="I51">
        <v>328.10640999999998</v>
      </c>
    </row>
    <row r="52" spans="1:9" x14ac:dyDescent="0.35">
      <c r="A52" s="193">
        <v>44473</v>
      </c>
      <c r="B52">
        <v>-0.51</v>
      </c>
      <c r="C52">
        <v>-0.2</v>
      </c>
      <c r="D52">
        <v>0.154</v>
      </c>
      <c r="E52">
        <v>0.502</v>
      </c>
      <c r="F52">
        <v>0.49399999999999999</v>
      </c>
      <c r="G52">
        <v>100.68801000000001</v>
      </c>
      <c r="H52">
        <v>95.541910000000001</v>
      </c>
      <c r="I52">
        <v>328.10640999999998</v>
      </c>
    </row>
    <row r="53" spans="1:9" x14ac:dyDescent="0.35">
      <c r="A53" s="193">
        <v>44470</v>
      </c>
      <c r="B53">
        <v>-0.5</v>
      </c>
      <c r="C53">
        <v>-0.21</v>
      </c>
      <c r="D53">
        <v>0.14099999999999999</v>
      </c>
      <c r="E53">
        <v>0.48599999999999999</v>
      </c>
      <c r="F53">
        <v>0.47399999999999998</v>
      </c>
      <c r="G53">
        <v>100.60529</v>
      </c>
      <c r="H53">
        <v>95.563320000000004</v>
      </c>
      <c r="I53">
        <v>328.02956999999998</v>
      </c>
    </row>
    <row r="54" spans="1:9" x14ac:dyDescent="0.35">
      <c r="A54" s="193">
        <v>44469</v>
      </c>
      <c r="B54">
        <v>-0.5</v>
      </c>
      <c r="C54">
        <v>-0.19</v>
      </c>
      <c r="D54">
        <v>0.16</v>
      </c>
      <c r="E54">
        <v>0.49409999999999998</v>
      </c>
      <c r="F54">
        <v>0.48699999999999999</v>
      </c>
      <c r="G54">
        <v>99.478989999999996</v>
      </c>
      <c r="H54">
        <v>95.208629999999999</v>
      </c>
      <c r="I54">
        <v>321.0188</v>
      </c>
    </row>
    <row r="55" spans="1:9" x14ac:dyDescent="0.35">
      <c r="A55" s="193">
        <v>44468</v>
      </c>
      <c r="B55">
        <v>-0.49390000000000001</v>
      </c>
      <c r="C55">
        <v>-0.19259999999999999</v>
      </c>
      <c r="D55">
        <v>0.14779999999999999</v>
      </c>
      <c r="E55">
        <v>0.48730000000000001</v>
      </c>
      <c r="F55">
        <v>0.4698</v>
      </c>
      <c r="G55">
        <v>99.833500000000001</v>
      </c>
      <c r="H55">
        <v>95.556709999999995</v>
      </c>
      <c r="I55">
        <v>319.79993000000002</v>
      </c>
    </row>
    <row r="56" spans="1:9" x14ac:dyDescent="0.35">
      <c r="A56" s="193">
        <v>44467</v>
      </c>
      <c r="B56">
        <v>-0.5</v>
      </c>
      <c r="C56">
        <v>-0.18</v>
      </c>
      <c r="D56">
        <v>0.16200000000000001</v>
      </c>
      <c r="E56">
        <v>0.49199999999999999</v>
      </c>
      <c r="F56">
        <v>0.47299999999999998</v>
      </c>
      <c r="G56">
        <v>99.517880000000005</v>
      </c>
      <c r="H56">
        <v>95.213610000000003</v>
      </c>
      <c r="I56">
        <v>316.33841000000001</v>
      </c>
    </row>
    <row r="57" spans="1:9" x14ac:dyDescent="0.35">
      <c r="A57" s="193">
        <v>44466</v>
      </c>
      <c r="B57">
        <v>-0.5</v>
      </c>
      <c r="C57">
        <v>-0.2</v>
      </c>
      <c r="D57">
        <v>0.13700000000000001</v>
      </c>
      <c r="E57">
        <v>0.47599999999999998</v>
      </c>
      <c r="F57">
        <v>0.46300000000000002</v>
      </c>
      <c r="G57">
        <v>99.360460000000003</v>
      </c>
      <c r="H57">
        <v>95.195949999999996</v>
      </c>
      <c r="I57">
        <v>312.18729000000002</v>
      </c>
    </row>
    <row r="58" spans="1:9" x14ac:dyDescent="0.35">
      <c r="A58" s="193">
        <v>44463</v>
      </c>
      <c r="B58">
        <v>-0.49569999999999997</v>
      </c>
      <c r="C58">
        <v>-0.20399999999999999</v>
      </c>
      <c r="D58">
        <v>0.13139999999999999</v>
      </c>
      <c r="E58">
        <v>0.47489999999999999</v>
      </c>
      <c r="F58">
        <v>0.46239999999999998</v>
      </c>
      <c r="G58">
        <v>99.433580000000006</v>
      </c>
      <c r="H58">
        <v>94.938739999999996</v>
      </c>
      <c r="I58">
        <v>310.72122000000002</v>
      </c>
    </row>
    <row r="59" spans="1:9" x14ac:dyDescent="0.35">
      <c r="A59" s="193">
        <v>44462</v>
      </c>
      <c r="B59">
        <v>-0.5</v>
      </c>
      <c r="C59">
        <v>-0.22</v>
      </c>
      <c r="D59">
        <v>0.1</v>
      </c>
      <c r="E59">
        <v>0.437</v>
      </c>
      <c r="F59">
        <v>0.42199999999999999</v>
      </c>
      <c r="G59">
        <v>99.332560000000001</v>
      </c>
      <c r="H59">
        <v>94.923559999999995</v>
      </c>
      <c r="I59">
        <v>308.23199</v>
      </c>
    </row>
    <row r="60" spans="1:9" x14ac:dyDescent="0.35">
      <c r="A60" s="193">
        <v>44461</v>
      </c>
      <c r="B60">
        <v>-0.5</v>
      </c>
      <c r="C60">
        <v>-0.26</v>
      </c>
      <c r="D60">
        <v>3.6999999999999998E-2</v>
      </c>
      <c r="E60">
        <v>0.376</v>
      </c>
      <c r="F60">
        <v>0.36299999999999999</v>
      </c>
      <c r="G60">
        <v>100.48480000000001</v>
      </c>
      <c r="H60">
        <v>95.841570000000004</v>
      </c>
      <c r="I60">
        <v>311.41501</v>
      </c>
    </row>
    <row r="61" spans="1:9" x14ac:dyDescent="0.35">
      <c r="A61" s="193">
        <v>44460</v>
      </c>
      <c r="B61">
        <v>-0.51</v>
      </c>
      <c r="C61">
        <v>-0.26</v>
      </c>
      <c r="D61">
        <v>5.1999999999999998E-2</v>
      </c>
      <c r="E61">
        <v>0.39400000000000002</v>
      </c>
      <c r="F61">
        <v>0.38300000000000001</v>
      </c>
      <c r="G61">
        <v>100.54837999999999</v>
      </c>
      <c r="H61">
        <v>95.78107</v>
      </c>
      <c r="I61">
        <v>312.22406000000001</v>
      </c>
    </row>
    <row r="62" spans="1:9" x14ac:dyDescent="0.35">
      <c r="A62" s="193">
        <v>44459</v>
      </c>
      <c r="B62">
        <v>-0.51</v>
      </c>
      <c r="C62">
        <v>-0.27</v>
      </c>
      <c r="D62">
        <v>5.1999999999999998E-2</v>
      </c>
      <c r="E62">
        <v>0.4</v>
      </c>
      <c r="F62">
        <v>0.39200000000000002</v>
      </c>
      <c r="G62">
        <v>100.52173999999999</v>
      </c>
      <c r="H62">
        <v>95.653720000000007</v>
      </c>
      <c r="I62">
        <v>311.01067999999998</v>
      </c>
    </row>
    <row r="63" spans="1:9" x14ac:dyDescent="0.35">
      <c r="A63" s="193">
        <v>44456</v>
      </c>
      <c r="B63">
        <v>-0.51</v>
      </c>
      <c r="C63">
        <v>-0.25</v>
      </c>
      <c r="D63">
        <v>8.2000000000000003E-2</v>
      </c>
      <c r="E63">
        <v>0.437</v>
      </c>
      <c r="F63">
        <v>0.43</v>
      </c>
      <c r="G63">
        <v>99.435670000000002</v>
      </c>
      <c r="H63">
        <v>94.883260000000007</v>
      </c>
      <c r="I63">
        <v>304.78122000000002</v>
      </c>
    </row>
    <row r="64" spans="1:9" x14ac:dyDescent="0.35">
      <c r="A64" s="193">
        <v>44455</v>
      </c>
      <c r="B64">
        <v>-0.5</v>
      </c>
      <c r="C64">
        <v>-0.25</v>
      </c>
      <c r="D64">
        <v>7.3999999999999996E-2</v>
      </c>
      <c r="E64">
        <v>0.40799999999999997</v>
      </c>
      <c r="F64">
        <v>0.41799999999999998</v>
      </c>
      <c r="G64">
        <v>99.687510000000003</v>
      </c>
      <c r="H64">
        <v>95.242599999999996</v>
      </c>
      <c r="I64">
        <v>305.72253000000001</v>
      </c>
    </row>
    <row r="65" spans="1:9" x14ac:dyDescent="0.35">
      <c r="A65" s="193">
        <v>44454</v>
      </c>
      <c r="B65">
        <v>-0.51</v>
      </c>
      <c r="C65">
        <v>-0.28000000000000003</v>
      </c>
      <c r="D65">
        <v>4.1000000000000002E-2</v>
      </c>
      <c r="E65">
        <v>0.39300000000000002</v>
      </c>
      <c r="F65">
        <v>0.38600000000000001</v>
      </c>
      <c r="G65">
        <v>99.679060000000007</v>
      </c>
      <c r="H65">
        <v>95.463700000000003</v>
      </c>
      <c r="I65">
        <v>308.04669000000001</v>
      </c>
    </row>
    <row r="66" spans="1:9" x14ac:dyDescent="0.35">
      <c r="A66" s="193">
        <v>44453</v>
      </c>
      <c r="B66">
        <v>-0.51</v>
      </c>
      <c r="C66">
        <v>-0.3</v>
      </c>
      <c r="D66">
        <v>0.01</v>
      </c>
      <c r="E66">
        <v>0.35899999999999999</v>
      </c>
      <c r="F66">
        <v>0.34899999999999998</v>
      </c>
      <c r="G66">
        <v>100.30092</v>
      </c>
      <c r="H66">
        <v>95.988429999999994</v>
      </c>
      <c r="I66">
        <v>312.06225999999998</v>
      </c>
    </row>
    <row r="67" spans="1:9" x14ac:dyDescent="0.35">
      <c r="A67" s="193">
        <v>44452</v>
      </c>
      <c r="B67">
        <v>-0.51</v>
      </c>
      <c r="C67">
        <v>-0.28999999999999998</v>
      </c>
      <c r="D67">
        <v>0.03</v>
      </c>
      <c r="E67">
        <v>0.38100000000000001</v>
      </c>
      <c r="F67">
        <v>0.371</v>
      </c>
      <c r="G67">
        <v>100.67537</v>
      </c>
      <c r="H67">
        <v>95.834320000000005</v>
      </c>
      <c r="I67">
        <v>313.08533</v>
      </c>
    </row>
    <row r="68" spans="1:9" x14ac:dyDescent="0.35">
      <c r="A68" s="193">
        <v>44449</v>
      </c>
      <c r="B68">
        <v>-0.51</v>
      </c>
      <c r="C68">
        <v>-0.28999999999999998</v>
      </c>
      <c r="D68">
        <v>2.7E-2</v>
      </c>
      <c r="E68">
        <v>0.373</v>
      </c>
      <c r="F68">
        <v>0.36399999999999999</v>
      </c>
      <c r="G68">
        <v>101.12284</v>
      </c>
      <c r="H68">
        <v>96.101619999999997</v>
      </c>
      <c r="I68">
        <v>314.27199999999999</v>
      </c>
    </row>
    <row r="69" spans="1:9" x14ac:dyDescent="0.35">
      <c r="A69" s="193">
        <v>44448</v>
      </c>
      <c r="B69">
        <v>-0.51</v>
      </c>
      <c r="C69">
        <v>-0.32</v>
      </c>
      <c r="D69">
        <v>-3.5000000000000001E-3</v>
      </c>
      <c r="E69">
        <v>0.32800000000000001</v>
      </c>
      <c r="F69">
        <v>0.317</v>
      </c>
      <c r="G69">
        <v>101.56492</v>
      </c>
      <c r="H69">
        <v>96.483069999999998</v>
      </c>
      <c r="I69">
        <v>316.63112999999998</v>
      </c>
    </row>
    <row r="70" spans="1:9" x14ac:dyDescent="0.35">
      <c r="A70" s="193">
        <v>44447</v>
      </c>
      <c r="B70">
        <v>-0.51</v>
      </c>
      <c r="C70">
        <v>-0.28999999999999998</v>
      </c>
      <c r="D70">
        <v>2.3E-2</v>
      </c>
      <c r="E70">
        <v>0.36899999999999999</v>
      </c>
      <c r="F70">
        <v>0.35499999999999998</v>
      </c>
      <c r="G70">
        <v>101.57499</v>
      </c>
      <c r="H70">
        <v>96.146230000000003</v>
      </c>
      <c r="I70">
        <v>314.74608999999998</v>
      </c>
    </row>
    <row r="71" spans="1:9" x14ac:dyDescent="0.35">
      <c r="A71" s="193">
        <v>44446</v>
      </c>
      <c r="B71">
        <v>-0.51</v>
      </c>
      <c r="C71">
        <v>-0.28999999999999998</v>
      </c>
      <c r="D71">
        <v>3.2000000000000001E-2</v>
      </c>
      <c r="E71">
        <v>0.38500000000000001</v>
      </c>
      <c r="F71">
        <v>0.372</v>
      </c>
      <c r="G71">
        <v>101.38202</v>
      </c>
      <c r="H71">
        <v>95.883709999999994</v>
      </c>
      <c r="I71">
        <v>314.43808000000001</v>
      </c>
    </row>
    <row r="72" spans="1:9" x14ac:dyDescent="0.35">
      <c r="A72" s="193">
        <v>44445</v>
      </c>
      <c r="B72">
        <v>-0.51</v>
      </c>
      <c r="C72">
        <v>-0.32</v>
      </c>
      <c r="D72">
        <v>-5.4000000000000003E-3</v>
      </c>
      <c r="E72">
        <v>0.35</v>
      </c>
      <c r="F72">
        <v>0.34100000000000003</v>
      </c>
      <c r="G72">
        <v>101.83835999999999</v>
      </c>
      <c r="H72">
        <v>96.352680000000007</v>
      </c>
      <c r="I72">
        <v>317.85039999999998</v>
      </c>
    </row>
    <row r="73" spans="1:9" x14ac:dyDescent="0.35">
      <c r="A73" s="193">
        <v>44442</v>
      </c>
      <c r="B73">
        <v>-0.52</v>
      </c>
      <c r="C73">
        <v>-0.34</v>
      </c>
      <c r="D73">
        <v>-1.7999999999999999E-2</v>
      </c>
      <c r="E73">
        <v>0.34789999999999999</v>
      </c>
      <c r="F73">
        <v>0.32200000000000001</v>
      </c>
      <c r="G73">
        <v>101.96487999999999</v>
      </c>
      <c r="H73">
        <v>96.668710000000004</v>
      </c>
      <c r="I73">
        <v>320.84406000000001</v>
      </c>
    </row>
    <row r="74" spans="1:9" x14ac:dyDescent="0.35">
      <c r="A74" s="193">
        <v>44441</v>
      </c>
      <c r="B74">
        <v>-0.52</v>
      </c>
      <c r="C74">
        <v>-0.34</v>
      </c>
      <c r="D74">
        <v>-0.02</v>
      </c>
      <c r="E74">
        <v>0.32600000000000001</v>
      </c>
      <c r="F74">
        <v>0.315</v>
      </c>
      <c r="G74">
        <v>101.96487999999999</v>
      </c>
      <c r="H74">
        <v>96.668710000000004</v>
      </c>
      <c r="I74">
        <v>320.84406000000001</v>
      </c>
    </row>
    <row r="75" spans="1:9" x14ac:dyDescent="0.35">
      <c r="A75" s="193">
        <v>44440</v>
      </c>
      <c r="B75">
        <v>-0.52</v>
      </c>
      <c r="C75">
        <v>-0.33</v>
      </c>
      <c r="D75">
        <v>-0.02</v>
      </c>
      <c r="E75">
        <v>0.32900000000000001</v>
      </c>
      <c r="F75">
        <v>0.317</v>
      </c>
      <c r="G75">
        <v>101.88472</v>
      </c>
      <c r="H75">
        <v>96.536990000000003</v>
      </c>
      <c r="I75">
        <v>321.20157</v>
      </c>
    </row>
    <row r="76" spans="1:9" x14ac:dyDescent="0.35">
      <c r="A76" s="193">
        <v>44439</v>
      </c>
      <c r="B76">
        <v>-0.52</v>
      </c>
      <c r="C76">
        <v>-0.33</v>
      </c>
      <c r="D76">
        <v>-0.03</v>
      </c>
      <c r="E76">
        <v>0.31</v>
      </c>
      <c r="F76">
        <v>0.29699999999999999</v>
      </c>
      <c r="G76">
        <v>101.52722</v>
      </c>
      <c r="H76">
        <v>95.385339999999999</v>
      </c>
      <c r="I76">
        <v>321.25342000000001</v>
      </c>
    </row>
    <row r="77" spans="1:9" x14ac:dyDescent="0.35">
      <c r="A77" s="193">
        <v>44438</v>
      </c>
      <c r="B77">
        <v>-0.52</v>
      </c>
      <c r="C77">
        <v>-0.36</v>
      </c>
      <c r="D77">
        <v>-7.0000000000000007E-2</v>
      </c>
      <c r="E77">
        <v>0.27</v>
      </c>
      <c r="F77">
        <v>0.25600000000000001</v>
      </c>
      <c r="G77">
        <v>102.26372000000001</v>
      </c>
      <c r="H77">
        <v>96.248310000000004</v>
      </c>
      <c r="I77">
        <v>325.90917999999999</v>
      </c>
    </row>
    <row r="78" spans="1:9" x14ac:dyDescent="0.35">
      <c r="A78" s="193">
        <v>44435</v>
      </c>
      <c r="B78">
        <v>-0.52049999999999996</v>
      </c>
      <c r="C78">
        <v>-0.35699999999999998</v>
      </c>
      <c r="D78">
        <v>-6.2899999999999998E-2</v>
      </c>
      <c r="E78">
        <v>0.28360000000000002</v>
      </c>
      <c r="F78">
        <v>0.27010000000000001</v>
      </c>
      <c r="G78">
        <v>101.71646</v>
      </c>
      <c r="H78">
        <v>95.554500000000004</v>
      </c>
      <c r="I78">
        <v>324.72858000000002</v>
      </c>
    </row>
    <row r="79" spans="1:9" x14ac:dyDescent="0.35">
      <c r="A79" s="193">
        <v>44434</v>
      </c>
      <c r="B79">
        <v>-0.52</v>
      </c>
      <c r="C79">
        <v>-0.35</v>
      </c>
      <c r="D79">
        <v>-0.05</v>
      </c>
      <c r="E79">
        <v>0.27900000000000003</v>
      </c>
      <c r="F79">
        <v>0.26200000000000001</v>
      </c>
      <c r="G79">
        <v>101.6641</v>
      </c>
      <c r="H79">
        <v>95.459860000000006</v>
      </c>
      <c r="I79">
        <v>324.88596000000001</v>
      </c>
    </row>
    <row r="80" spans="1:9" x14ac:dyDescent="0.35">
      <c r="A80" s="193">
        <v>44433</v>
      </c>
      <c r="B80">
        <v>-0.52</v>
      </c>
      <c r="C80">
        <v>-0.35</v>
      </c>
      <c r="D80">
        <v>-0.06</v>
      </c>
      <c r="E80">
        <v>0.27200000000000002</v>
      </c>
      <c r="F80">
        <v>0.25800000000000001</v>
      </c>
      <c r="G80">
        <v>101.21760999999999</v>
      </c>
      <c r="H80">
        <v>95.098370000000003</v>
      </c>
      <c r="I80">
        <v>325.48842999999999</v>
      </c>
    </row>
    <row r="81" spans="1:9" x14ac:dyDescent="0.35">
      <c r="A81" s="193">
        <v>44432</v>
      </c>
      <c r="B81">
        <v>-0.53</v>
      </c>
      <c r="C81">
        <v>-0.37</v>
      </c>
      <c r="D81">
        <v>-0.1</v>
      </c>
      <c r="E81">
        <v>0.223</v>
      </c>
      <c r="F81">
        <v>0.20399999999999999</v>
      </c>
      <c r="G81">
        <v>101.64315000000001</v>
      </c>
      <c r="H81">
        <v>95.462959999999995</v>
      </c>
      <c r="I81">
        <v>328.17099000000002</v>
      </c>
    </row>
    <row r="82" spans="1:9" x14ac:dyDescent="0.35">
      <c r="A82" s="193">
        <v>44431</v>
      </c>
      <c r="B82">
        <v>-0.53</v>
      </c>
      <c r="C82">
        <v>-0.38700000000000001</v>
      </c>
      <c r="D82">
        <v>-0.11650000000000001</v>
      </c>
      <c r="E82">
        <v>0.214</v>
      </c>
      <c r="F82">
        <v>0.19420000000000001</v>
      </c>
      <c r="G82">
        <v>101.51394999999999</v>
      </c>
      <c r="H82">
        <v>95.443629999999999</v>
      </c>
      <c r="I82">
        <v>328.86151000000001</v>
      </c>
    </row>
    <row r="83" spans="1:9" x14ac:dyDescent="0.35">
      <c r="A83" s="193">
        <v>44428</v>
      </c>
      <c r="B83">
        <v>-0.52</v>
      </c>
      <c r="C83">
        <v>-0.38</v>
      </c>
      <c r="D83">
        <v>-0.12</v>
      </c>
      <c r="E83">
        <v>0.20100000000000001</v>
      </c>
      <c r="F83">
        <v>0.18</v>
      </c>
      <c r="G83">
        <v>101.58833</v>
      </c>
      <c r="H83">
        <v>95.317999999999998</v>
      </c>
      <c r="I83">
        <v>329.60039999999998</v>
      </c>
    </row>
    <row r="84" spans="1:9" x14ac:dyDescent="0.35">
      <c r="A84" s="193">
        <v>44427</v>
      </c>
      <c r="B84">
        <v>-0.53</v>
      </c>
      <c r="C84">
        <v>-0.38</v>
      </c>
      <c r="D84">
        <v>-0.11</v>
      </c>
      <c r="E84">
        <v>0.21</v>
      </c>
      <c r="F84">
        <v>0.185</v>
      </c>
      <c r="G84">
        <v>101.53512000000001</v>
      </c>
      <c r="H84">
        <v>95.06362</v>
      </c>
      <c r="I84">
        <v>328.56936999999999</v>
      </c>
    </row>
    <row r="85" spans="1:9" x14ac:dyDescent="0.35">
      <c r="A85" s="193">
        <v>44426</v>
      </c>
      <c r="B85">
        <v>-0.52</v>
      </c>
      <c r="C85">
        <v>-0.38</v>
      </c>
      <c r="D85">
        <v>-0.11</v>
      </c>
      <c r="E85">
        <v>0.218</v>
      </c>
      <c r="F85">
        <v>0.19400000000000001</v>
      </c>
      <c r="G85">
        <v>100.81296</v>
      </c>
      <c r="H85">
        <v>94.509860000000003</v>
      </c>
      <c r="I85">
        <v>325.31527999999997</v>
      </c>
    </row>
    <row r="86" spans="1:9" x14ac:dyDescent="0.35">
      <c r="A86" s="193">
        <v>44425</v>
      </c>
      <c r="B86">
        <v>-0.52</v>
      </c>
      <c r="C86">
        <v>-0.37</v>
      </c>
      <c r="D86">
        <v>-0.1</v>
      </c>
      <c r="E86">
        <v>0.224</v>
      </c>
      <c r="F86">
        <v>0.20200000000000001</v>
      </c>
      <c r="G86">
        <v>100.75499000000001</v>
      </c>
      <c r="H86">
        <v>94.338970000000003</v>
      </c>
      <c r="I86">
        <v>325.20197000000002</v>
      </c>
    </row>
    <row r="87" spans="1:9" x14ac:dyDescent="0.35">
      <c r="A87" s="193">
        <v>44424</v>
      </c>
      <c r="B87">
        <v>-0.52</v>
      </c>
      <c r="C87">
        <v>-0.37</v>
      </c>
      <c r="D87">
        <v>-0.1</v>
      </c>
      <c r="E87">
        <v>0.223</v>
      </c>
      <c r="F87">
        <v>0.19900000000000001</v>
      </c>
      <c r="G87">
        <v>100.86105999999999</v>
      </c>
      <c r="H87">
        <v>94.271349999999998</v>
      </c>
      <c r="I87">
        <v>325.22561999999999</v>
      </c>
    </row>
    <row r="88" spans="1:9" x14ac:dyDescent="0.35">
      <c r="A88" s="193">
        <v>44421</v>
      </c>
      <c r="B88">
        <v>-0.52</v>
      </c>
      <c r="C88">
        <v>-0.38</v>
      </c>
      <c r="D88">
        <v>-0.11</v>
      </c>
      <c r="E88">
        <v>0.21199999999999999</v>
      </c>
      <c r="F88">
        <v>0.188</v>
      </c>
      <c r="G88">
        <v>100.80595</v>
      </c>
      <c r="H88">
        <v>94.027979999999999</v>
      </c>
      <c r="I88">
        <v>324.92883</v>
      </c>
    </row>
    <row r="89" spans="1:9" x14ac:dyDescent="0.35">
      <c r="A89" s="193">
        <v>44420</v>
      </c>
      <c r="B89">
        <v>-0.52</v>
      </c>
      <c r="C89">
        <v>-0.37</v>
      </c>
      <c r="D89">
        <v>-0.09</v>
      </c>
      <c r="E89">
        <v>0.23599999999999999</v>
      </c>
      <c r="F89">
        <v>0.21099999999999999</v>
      </c>
      <c r="G89">
        <v>100.6926</v>
      </c>
      <c r="H89">
        <v>93.737769999999998</v>
      </c>
      <c r="I89">
        <v>324.97262999999998</v>
      </c>
    </row>
    <row r="90" spans="1:9" x14ac:dyDescent="0.35">
      <c r="A90" s="193">
        <v>44419</v>
      </c>
      <c r="B90">
        <v>-0.52</v>
      </c>
      <c r="C90">
        <v>-0.38</v>
      </c>
      <c r="D90">
        <v>-0.1</v>
      </c>
      <c r="E90">
        <v>0.22500000000000001</v>
      </c>
      <c r="F90">
        <v>0.2</v>
      </c>
      <c r="G90">
        <v>100.80105</v>
      </c>
      <c r="H90">
        <v>93.704409999999996</v>
      </c>
      <c r="I90">
        <v>325.00885</v>
      </c>
    </row>
    <row r="91" spans="1:9" x14ac:dyDescent="0.35">
      <c r="A91" s="193">
        <v>44418</v>
      </c>
      <c r="B91">
        <v>-0.52</v>
      </c>
      <c r="C91">
        <v>-0.37</v>
      </c>
      <c r="D91">
        <v>-0.09</v>
      </c>
      <c r="E91">
        <v>0.23300000000000001</v>
      </c>
      <c r="F91">
        <v>0.20599999999999999</v>
      </c>
      <c r="G91">
        <v>100.46057</v>
      </c>
      <c r="H91">
        <v>93.209580000000003</v>
      </c>
      <c r="I91">
        <v>324.77199999999999</v>
      </c>
    </row>
    <row r="92" spans="1:9" x14ac:dyDescent="0.35">
      <c r="A92" s="193">
        <v>44417</v>
      </c>
      <c r="B92">
        <v>-0.52</v>
      </c>
      <c r="C92">
        <v>-0.37419999999999998</v>
      </c>
      <c r="D92">
        <v>-9.0300000000000005E-2</v>
      </c>
      <c r="E92">
        <v>0.23769999999999999</v>
      </c>
      <c r="F92">
        <v>0.2117</v>
      </c>
      <c r="G92">
        <v>100.49003</v>
      </c>
      <c r="H92">
        <v>92.94323</v>
      </c>
      <c r="I92">
        <v>325.375</v>
      </c>
    </row>
    <row r="93" spans="1:9" x14ac:dyDescent="0.35">
      <c r="A93" s="193">
        <v>44416</v>
      </c>
      <c r="B93">
        <v>-0.53749999999999998</v>
      </c>
      <c r="C93">
        <v>-0.376</v>
      </c>
      <c r="D93">
        <v>-7.0000000000000007E-2</v>
      </c>
      <c r="E93">
        <v>0.25600000000000001</v>
      </c>
      <c r="F93">
        <v>0.23</v>
      </c>
      <c r="G93">
        <v>100.49003</v>
      </c>
      <c r="H93">
        <v>92.94323</v>
      </c>
      <c r="I93">
        <v>325.375</v>
      </c>
    </row>
    <row r="94" spans="1:9" x14ac:dyDescent="0.35">
      <c r="A94" s="193">
        <v>44414</v>
      </c>
      <c r="B94">
        <v>-0.52</v>
      </c>
      <c r="C94">
        <v>-0.36</v>
      </c>
      <c r="D94">
        <v>-7.0000000000000007E-2</v>
      </c>
      <c r="E94">
        <v>0.25600000000000001</v>
      </c>
      <c r="F94">
        <v>0.23</v>
      </c>
      <c r="G94">
        <v>100.49003</v>
      </c>
      <c r="H94">
        <v>92.94323</v>
      </c>
      <c r="I94">
        <v>325.375</v>
      </c>
    </row>
    <row r="95" spans="1:9" x14ac:dyDescent="0.35">
      <c r="A95" s="193">
        <v>44413</v>
      </c>
      <c r="B95">
        <v>-0.52</v>
      </c>
      <c r="C95">
        <v>-0.39</v>
      </c>
      <c r="D95">
        <v>-0.11</v>
      </c>
      <c r="E95">
        <v>0.20799999999999999</v>
      </c>
      <c r="F95">
        <v>0.18</v>
      </c>
      <c r="G95">
        <v>101.05891</v>
      </c>
      <c r="H95">
        <v>93.463369999999998</v>
      </c>
      <c r="I95">
        <v>329.67194000000001</v>
      </c>
    </row>
    <row r="96" spans="1:9" x14ac:dyDescent="0.35">
      <c r="A96" s="193">
        <v>44412</v>
      </c>
      <c r="B96">
        <v>-0.53</v>
      </c>
      <c r="C96">
        <v>-0.39</v>
      </c>
      <c r="D96">
        <v>-0.12</v>
      </c>
      <c r="E96">
        <v>0.20899999999999999</v>
      </c>
      <c r="F96">
        <v>0.185</v>
      </c>
      <c r="G96">
        <v>100.85968</v>
      </c>
      <c r="H96">
        <v>93.195800000000006</v>
      </c>
      <c r="I96">
        <v>330.04766999999998</v>
      </c>
    </row>
    <row r="97" spans="1:9" x14ac:dyDescent="0.35">
      <c r="A97" s="193">
        <v>44411</v>
      </c>
      <c r="B97">
        <v>-0.53</v>
      </c>
      <c r="C97">
        <v>-0.38</v>
      </c>
      <c r="D97">
        <v>-0.11</v>
      </c>
      <c r="E97">
        <v>0.22800000000000001</v>
      </c>
      <c r="F97">
        <v>0.21099999999999999</v>
      </c>
      <c r="G97">
        <v>101.06824</v>
      </c>
      <c r="H97">
        <v>93.414739999999995</v>
      </c>
      <c r="I97">
        <v>332.13202000000001</v>
      </c>
    </row>
    <row r="98" spans="1:9" x14ac:dyDescent="0.35">
      <c r="A98" s="193">
        <v>44410</v>
      </c>
      <c r="B98">
        <v>-0.52</v>
      </c>
      <c r="C98">
        <v>-0.38</v>
      </c>
      <c r="D98">
        <v>-0.09</v>
      </c>
      <c r="E98">
        <v>0.24299999999999999</v>
      </c>
      <c r="F98">
        <v>0.22800000000000001</v>
      </c>
      <c r="G98">
        <v>101.39700000000001</v>
      </c>
      <c r="H98">
        <v>93.669960000000003</v>
      </c>
      <c r="I98">
        <v>333.73996</v>
      </c>
    </row>
    <row r="99" spans="1:9" x14ac:dyDescent="0.35">
      <c r="A99" s="193">
        <v>44408</v>
      </c>
      <c r="B99">
        <v>-0.51449999999999996</v>
      </c>
      <c r="C99">
        <v>-0.36399999999999999</v>
      </c>
      <c r="D99">
        <v>-8.0199999999999994E-2</v>
      </c>
      <c r="E99">
        <v>0.27129999999999999</v>
      </c>
      <c r="F99">
        <v>0.25679999999999997</v>
      </c>
      <c r="G99">
        <v>101.26385000000001</v>
      </c>
      <c r="H99">
        <v>93.825059999999993</v>
      </c>
      <c r="I99">
        <v>324.53460999999999</v>
      </c>
    </row>
    <row r="100" spans="1:9" x14ac:dyDescent="0.35">
      <c r="A100" s="193">
        <v>44407</v>
      </c>
      <c r="B100">
        <v>-0.51449999999999996</v>
      </c>
      <c r="C100">
        <v>-0.36399999999999999</v>
      </c>
      <c r="D100">
        <v>-8.0199999999999994E-2</v>
      </c>
      <c r="E100">
        <v>0.27129999999999999</v>
      </c>
      <c r="F100">
        <v>0.25679999999999997</v>
      </c>
      <c r="G100">
        <v>101.26385000000001</v>
      </c>
      <c r="H100">
        <v>93.825059999999993</v>
      </c>
      <c r="I100">
        <v>324.53460999999999</v>
      </c>
    </row>
    <row r="101" spans="1:9" x14ac:dyDescent="0.35">
      <c r="A101" s="193">
        <v>44406</v>
      </c>
      <c r="B101">
        <v>-0.52</v>
      </c>
      <c r="C101">
        <v>-0.36</v>
      </c>
      <c r="D101">
        <v>-0.06</v>
      </c>
      <c r="E101">
        <v>0.28199999999999997</v>
      </c>
      <c r="F101">
        <v>0.26800000000000002</v>
      </c>
      <c r="G101">
        <v>101.22366</v>
      </c>
      <c r="H101">
        <v>93.736469999999997</v>
      </c>
      <c r="I101">
        <v>325.37988000000001</v>
      </c>
    </row>
    <row r="102" spans="1:9" x14ac:dyDescent="0.35">
      <c r="A102" s="193">
        <v>44405</v>
      </c>
      <c r="B102">
        <v>-0.52</v>
      </c>
      <c r="C102">
        <v>-0.37</v>
      </c>
      <c r="D102">
        <v>-7.0000000000000007E-2</v>
      </c>
      <c r="E102">
        <v>0.28199999999999997</v>
      </c>
      <c r="F102">
        <v>0.27100000000000002</v>
      </c>
      <c r="G102">
        <v>101.76412999999999</v>
      </c>
      <c r="H102">
        <v>94.123339999999999</v>
      </c>
      <c r="I102">
        <v>327.86484000000002</v>
      </c>
    </row>
    <row r="103" spans="1:9" x14ac:dyDescent="0.35">
      <c r="A103" s="193">
        <v>44404</v>
      </c>
      <c r="B103">
        <v>-0.52</v>
      </c>
      <c r="C103">
        <v>-0.36</v>
      </c>
      <c r="D103">
        <v>-0.06</v>
      </c>
      <c r="E103">
        <v>0.28199999999999997</v>
      </c>
      <c r="F103">
        <v>0.26900000000000002</v>
      </c>
      <c r="G103">
        <v>101.76833000000001</v>
      </c>
      <c r="H103">
        <v>94.243260000000006</v>
      </c>
      <c r="I103">
        <v>326.90787</v>
      </c>
    </row>
    <row r="104" spans="1:9" x14ac:dyDescent="0.35">
      <c r="A104" s="193">
        <v>44403</v>
      </c>
      <c r="B104">
        <v>-0.52</v>
      </c>
      <c r="C104">
        <v>-0.34</v>
      </c>
      <c r="D104">
        <v>-0.04</v>
      </c>
      <c r="E104">
        <v>0.29799999999999999</v>
      </c>
      <c r="F104">
        <v>0.28699999999999998</v>
      </c>
      <c r="G104">
        <v>101.14815</v>
      </c>
      <c r="H104">
        <v>93.773820000000001</v>
      </c>
      <c r="I104">
        <v>324.11072000000001</v>
      </c>
    </row>
    <row r="105" spans="1:9" x14ac:dyDescent="0.35">
      <c r="A105" s="193">
        <v>44401</v>
      </c>
      <c r="B105">
        <v>-0.52</v>
      </c>
      <c r="C105">
        <v>-0.35</v>
      </c>
      <c r="D105">
        <v>-0.06</v>
      </c>
      <c r="E105">
        <v>0.28599999999999998</v>
      </c>
      <c r="F105">
        <v>0.27500000000000002</v>
      </c>
      <c r="G105">
        <v>101.23264</v>
      </c>
      <c r="H105">
        <v>93.904660000000007</v>
      </c>
      <c r="I105">
        <v>324.46478000000002</v>
      </c>
    </row>
    <row r="106" spans="1:9" x14ac:dyDescent="0.35">
      <c r="A106" s="193">
        <v>44400</v>
      </c>
      <c r="B106">
        <v>-0.52</v>
      </c>
      <c r="C106">
        <v>-0.35</v>
      </c>
      <c r="D106">
        <v>-0.06</v>
      </c>
      <c r="E106">
        <v>0.28599999999999998</v>
      </c>
      <c r="F106">
        <v>0.27500000000000002</v>
      </c>
      <c r="G106">
        <v>101.23264</v>
      </c>
      <c r="H106">
        <v>93.904660000000007</v>
      </c>
      <c r="I106">
        <v>324.46478000000002</v>
      </c>
    </row>
    <row r="107" spans="1:9" x14ac:dyDescent="0.35">
      <c r="A107" s="193">
        <v>44399</v>
      </c>
      <c r="B107">
        <v>-0.51</v>
      </c>
      <c r="C107">
        <v>-0.35</v>
      </c>
      <c r="D107">
        <v>-0.06</v>
      </c>
      <c r="E107">
        <v>0.28399999999999997</v>
      </c>
      <c r="F107">
        <v>0.27100000000000002</v>
      </c>
      <c r="G107">
        <v>101.78116</v>
      </c>
      <c r="H107">
        <v>94.299940000000007</v>
      </c>
      <c r="I107">
        <v>326.14438000000001</v>
      </c>
    </row>
    <row r="108" spans="1:9" x14ac:dyDescent="0.35">
      <c r="A108" s="193">
        <v>44398</v>
      </c>
      <c r="B108">
        <v>-0.5</v>
      </c>
      <c r="C108">
        <v>-0.33</v>
      </c>
      <c r="D108">
        <v>-0.03</v>
      </c>
      <c r="E108">
        <v>0.318</v>
      </c>
      <c r="F108">
        <v>0.30599999999999999</v>
      </c>
      <c r="G108">
        <v>101.85937</v>
      </c>
      <c r="H108">
        <v>93.921329999999998</v>
      </c>
      <c r="I108">
        <v>325.83605999999997</v>
      </c>
    </row>
    <row r="109" spans="1:9" x14ac:dyDescent="0.35">
      <c r="A109" s="193">
        <v>44397</v>
      </c>
      <c r="B109">
        <v>-0.5</v>
      </c>
      <c r="C109">
        <v>-0.35</v>
      </c>
      <c r="D109">
        <v>-0.06</v>
      </c>
      <c r="E109">
        <v>0.27</v>
      </c>
      <c r="F109">
        <v>0.251</v>
      </c>
      <c r="G109">
        <v>102.38952999999999</v>
      </c>
      <c r="H109">
        <v>94.456320000000005</v>
      </c>
      <c r="I109">
        <v>327.08963</v>
      </c>
    </row>
    <row r="110" spans="1:9" x14ac:dyDescent="0.35">
      <c r="A110" s="193">
        <v>44396</v>
      </c>
      <c r="B110">
        <v>-0.51</v>
      </c>
      <c r="C110">
        <v>-0.34</v>
      </c>
      <c r="D110">
        <v>-0.04</v>
      </c>
      <c r="E110">
        <v>0.29299999999999998</v>
      </c>
      <c r="F110">
        <v>0.27800000000000002</v>
      </c>
      <c r="G110">
        <v>101.19081</v>
      </c>
      <c r="H110">
        <v>93.775970000000001</v>
      </c>
      <c r="I110">
        <v>322.28397000000001</v>
      </c>
    </row>
    <row r="111" spans="1:9" x14ac:dyDescent="0.35">
      <c r="A111" s="193">
        <v>44393</v>
      </c>
      <c r="B111">
        <v>-0.50180000000000002</v>
      </c>
      <c r="C111">
        <v>-0.32179999999999997</v>
      </c>
      <c r="D111">
        <v>-1.7299999999999999E-2</v>
      </c>
      <c r="E111">
        <v>0.3402</v>
      </c>
      <c r="F111">
        <v>0.33069999999999999</v>
      </c>
      <c r="G111">
        <v>100.07065</v>
      </c>
      <c r="H111">
        <v>92.988630000000001</v>
      </c>
      <c r="I111">
        <v>316.14148</v>
      </c>
    </row>
    <row r="112" spans="1:9" x14ac:dyDescent="0.35">
      <c r="A112" s="193">
        <v>44392</v>
      </c>
      <c r="B112">
        <v>-0.5</v>
      </c>
      <c r="C112">
        <v>-0.32</v>
      </c>
      <c r="D112">
        <v>-8.0999999999999996E-3</v>
      </c>
      <c r="E112">
        <v>0.34100000000000003</v>
      </c>
      <c r="F112">
        <v>0.33300000000000002</v>
      </c>
      <c r="G112">
        <v>99.978290000000001</v>
      </c>
      <c r="H112">
        <v>92.841849999999994</v>
      </c>
      <c r="I112">
        <v>315.24538999999999</v>
      </c>
    </row>
    <row r="113" spans="1:9" x14ac:dyDescent="0.35">
      <c r="A113" s="193">
        <v>44391</v>
      </c>
      <c r="B113">
        <v>-0.5</v>
      </c>
      <c r="C113">
        <v>-0.31</v>
      </c>
      <c r="D113">
        <v>7.0000000000000001E-3</v>
      </c>
      <c r="E113">
        <v>0.374</v>
      </c>
      <c r="F113">
        <v>0.36699999999999999</v>
      </c>
      <c r="G113">
        <v>100.16361000000001</v>
      </c>
      <c r="H113">
        <v>92.948459999999997</v>
      </c>
      <c r="I113">
        <v>314.73520000000002</v>
      </c>
    </row>
    <row r="114" spans="1:9" x14ac:dyDescent="0.35">
      <c r="A114" s="193">
        <v>44390</v>
      </c>
      <c r="B114">
        <v>-0.5</v>
      </c>
      <c r="C114">
        <v>-0.28000000000000003</v>
      </c>
      <c r="D114">
        <v>4.4999999999999998E-2</v>
      </c>
      <c r="E114">
        <v>0.40960000000000002</v>
      </c>
      <c r="F114">
        <v>0.40500000000000003</v>
      </c>
      <c r="G114">
        <v>100.02518000000001</v>
      </c>
      <c r="H114">
        <v>92.81156</v>
      </c>
      <c r="I114">
        <v>314.40233999999998</v>
      </c>
    </row>
    <row r="115" spans="1:9" x14ac:dyDescent="0.35">
      <c r="A115" s="193">
        <v>44389</v>
      </c>
      <c r="B115">
        <v>-0.5</v>
      </c>
      <c r="C115">
        <v>-0.3</v>
      </c>
      <c r="D115">
        <v>0.02</v>
      </c>
      <c r="E115">
        <v>0.38300000000000001</v>
      </c>
      <c r="F115">
        <v>0.376</v>
      </c>
      <c r="G115">
        <v>100.40327000000001</v>
      </c>
      <c r="H115">
        <v>93.033450000000002</v>
      </c>
      <c r="I115">
        <v>314.97516000000002</v>
      </c>
    </row>
    <row r="116" spans="1:9" x14ac:dyDescent="0.35">
      <c r="A116" s="193">
        <v>44386</v>
      </c>
      <c r="B116">
        <v>-0.50270000000000004</v>
      </c>
      <c r="C116">
        <v>-0.30499999999999999</v>
      </c>
      <c r="D116">
        <v>1.95E-2</v>
      </c>
      <c r="E116">
        <v>0.39200000000000002</v>
      </c>
      <c r="F116">
        <v>0.38650000000000001</v>
      </c>
      <c r="G116">
        <v>100.49915</v>
      </c>
      <c r="H116">
        <v>93.022009999999995</v>
      </c>
      <c r="I116">
        <v>314.2319</v>
      </c>
    </row>
    <row r="117" spans="1:9" x14ac:dyDescent="0.35">
      <c r="A117" s="193">
        <v>44385</v>
      </c>
      <c r="B117">
        <v>-0.51</v>
      </c>
      <c r="C117">
        <v>-0.32</v>
      </c>
      <c r="D117">
        <v>3.0999999999999999E-3</v>
      </c>
      <c r="E117">
        <v>0.35299999999999998</v>
      </c>
      <c r="F117">
        <v>0.34799999999999998</v>
      </c>
      <c r="G117">
        <v>100.78006000000001</v>
      </c>
      <c r="H117">
        <v>93.380970000000005</v>
      </c>
      <c r="I117">
        <v>315.89391999999998</v>
      </c>
    </row>
    <row r="118" spans="1:9" x14ac:dyDescent="0.35">
      <c r="A118" s="193">
        <v>44384</v>
      </c>
      <c r="B118">
        <v>-0.50249999999999995</v>
      </c>
      <c r="C118">
        <v>-0.31</v>
      </c>
      <c r="D118">
        <v>7.1000000000000004E-3</v>
      </c>
      <c r="E118">
        <v>0.37959999999999999</v>
      </c>
      <c r="F118">
        <v>0.37709999999999999</v>
      </c>
      <c r="G118">
        <v>100.41639000000001</v>
      </c>
      <c r="H118">
        <v>93.334549999999993</v>
      </c>
      <c r="I118">
        <v>312.67896000000002</v>
      </c>
    </row>
    <row r="119" spans="1:9" x14ac:dyDescent="0.35">
      <c r="A119" s="193">
        <v>44383</v>
      </c>
      <c r="B119">
        <v>-0.50319999999999998</v>
      </c>
      <c r="C119">
        <v>-0.29659999999999997</v>
      </c>
      <c r="D119">
        <v>3.7900000000000003E-2</v>
      </c>
      <c r="E119">
        <v>0.41639999999999999</v>
      </c>
      <c r="F119">
        <v>0.41689999999999999</v>
      </c>
      <c r="G119">
        <v>100.4687</v>
      </c>
      <c r="H119">
        <v>93.060389999999998</v>
      </c>
      <c r="I119">
        <v>311.21532999999999</v>
      </c>
    </row>
    <row r="120" spans="1:9" x14ac:dyDescent="0.35">
      <c r="A120" s="193">
        <v>44382</v>
      </c>
      <c r="B120">
        <v>-0.50209999999999999</v>
      </c>
      <c r="C120">
        <v>-0.2636</v>
      </c>
      <c r="D120">
        <v>8.9499999999999996E-2</v>
      </c>
      <c r="E120">
        <v>0.47499999999999998</v>
      </c>
      <c r="F120">
        <v>0.47849999999999998</v>
      </c>
      <c r="G120">
        <v>100.24203</v>
      </c>
      <c r="H120">
        <v>92.703900000000004</v>
      </c>
      <c r="I120">
        <v>308.28377999999998</v>
      </c>
    </row>
    <row r="121" spans="1:9" x14ac:dyDescent="0.35">
      <c r="A121" s="193">
        <v>44379</v>
      </c>
      <c r="B121">
        <v>-0.50319999999999998</v>
      </c>
      <c r="C121">
        <v>-0.28199999999999997</v>
      </c>
      <c r="D121">
        <v>6.3500000000000001E-2</v>
      </c>
      <c r="E121">
        <v>0.44850000000000001</v>
      </c>
      <c r="F121">
        <v>0.45100000000000001</v>
      </c>
      <c r="G121">
        <v>100.82767</v>
      </c>
      <c r="H121">
        <v>93.360119999999995</v>
      </c>
      <c r="I121">
        <v>310.16125</v>
      </c>
    </row>
    <row r="122" spans="1:9" x14ac:dyDescent="0.35">
      <c r="A122" s="193">
        <v>44378</v>
      </c>
      <c r="B122">
        <v>-0.51</v>
      </c>
      <c r="C122">
        <v>-0.26</v>
      </c>
      <c r="D122">
        <v>9.7000000000000003E-2</v>
      </c>
      <c r="E122">
        <v>0.47499999999999998</v>
      </c>
      <c r="F122">
        <v>0.47799999999999998</v>
      </c>
      <c r="G122">
        <v>100.74272999999999</v>
      </c>
      <c r="H122">
        <v>93.109499999999997</v>
      </c>
      <c r="I122">
        <v>308.82641999999998</v>
      </c>
    </row>
    <row r="123" spans="1:9" x14ac:dyDescent="0.35">
      <c r="A123" s="193">
        <v>44377</v>
      </c>
      <c r="B123">
        <v>-0.51</v>
      </c>
      <c r="C123">
        <v>-0.25</v>
      </c>
      <c r="D123">
        <v>9.8000000000000004E-2</v>
      </c>
      <c r="E123">
        <v>0.47199999999999998</v>
      </c>
      <c r="F123">
        <v>0.47299999999999998</v>
      </c>
      <c r="G123">
        <v>99.941800000000001</v>
      </c>
      <c r="H123">
        <v>93.590639999999993</v>
      </c>
      <c r="I123">
        <v>305.01409999999998</v>
      </c>
    </row>
    <row r="124" spans="1:9" x14ac:dyDescent="0.35">
      <c r="A124" s="193">
        <v>44376</v>
      </c>
      <c r="B124">
        <v>-0.5</v>
      </c>
      <c r="C124">
        <v>-0.24</v>
      </c>
      <c r="D124">
        <v>0.11</v>
      </c>
      <c r="E124">
        <v>0.495</v>
      </c>
      <c r="F124">
        <v>0.497</v>
      </c>
      <c r="G124">
        <v>99.640860000000004</v>
      </c>
      <c r="H124">
        <v>93.043450000000007</v>
      </c>
      <c r="I124">
        <v>302.03176999999999</v>
      </c>
    </row>
    <row r="125" spans="1:9" x14ac:dyDescent="0.35">
      <c r="A125" s="193">
        <v>44375</v>
      </c>
      <c r="B125">
        <v>-0.5</v>
      </c>
      <c r="C125">
        <v>-0.24</v>
      </c>
      <c r="D125">
        <v>0.105</v>
      </c>
      <c r="E125">
        <v>0.47599999999999998</v>
      </c>
      <c r="F125">
        <v>0.47699999999999998</v>
      </c>
      <c r="G125">
        <v>99.858670000000004</v>
      </c>
      <c r="H125">
        <v>93.317779999999999</v>
      </c>
      <c r="I125">
        <v>302.16091999999998</v>
      </c>
    </row>
    <row r="126" spans="1:9" x14ac:dyDescent="0.35">
      <c r="A126" s="193">
        <v>44372</v>
      </c>
      <c r="B126">
        <v>-0.5</v>
      </c>
      <c r="C126">
        <v>-0.23</v>
      </c>
      <c r="D126">
        <v>0.13</v>
      </c>
      <c r="E126">
        <v>0.499</v>
      </c>
      <c r="F126">
        <v>0.498</v>
      </c>
      <c r="G126">
        <v>99.459339999999997</v>
      </c>
      <c r="H126">
        <v>92.848299999999995</v>
      </c>
      <c r="I126">
        <v>299.87558000000001</v>
      </c>
    </row>
    <row r="127" spans="1:9" x14ac:dyDescent="0.35">
      <c r="A127" s="193">
        <v>44371</v>
      </c>
      <c r="B127">
        <v>-0.5</v>
      </c>
      <c r="C127">
        <v>-0.25</v>
      </c>
      <c r="D127">
        <v>0.1</v>
      </c>
      <c r="E127">
        <v>0.46500000000000002</v>
      </c>
      <c r="F127">
        <v>0.46200000000000002</v>
      </c>
      <c r="G127">
        <v>99.864009999999993</v>
      </c>
      <c r="H127">
        <v>93.266139999999993</v>
      </c>
      <c r="I127">
        <v>301.76096000000001</v>
      </c>
    </row>
    <row r="128" spans="1:9" x14ac:dyDescent="0.35">
      <c r="A128" s="193">
        <v>44370</v>
      </c>
      <c r="B128">
        <v>-0.5</v>
      </c>
      <c r="C128">
        <v>-0.25</v>
      </c>
      <c r="D128">
        <v>9.9000000000000005E-2</v>
      </c>
      <c r="E128">
        <v>0.46400000000000002</v>
      </c>
      <c r="F128">
        <v>0.46200000000000002</v>
      </c>
      <c r="G128">
        <v>100.24624</v>
      </c>
      <c r="H128">
        <v>93.472210000000004</v>
      </c>
      <c r="I128">
        <v>302.39992999999998</v>
      </c>
    </row>
    <row r="129" spans="1:9" x14ac:dyDescent="0.35">
      <c r="A129" s="193">
        <v>44369</v>
      </c>
      <c r="B129">
        <v>-0.5</v>
      </c>
      <c r="C129">
        <v>-0.25</v>
      </c>
      <c r="D129">
        <v>0.104</v>
      </c>
      <c r="E129">
        <v>0.46400000000000002</v>
      </c>
      <c r="F129">
        <v>0.45700000000000002</v>
      </c>
      <c r="G129">
        <v>100.22539999999999</v>
      </c>
      <c r="H129">
        <v>93.259960000000007</v>
      </c>
      <c r="I129">
        <v>301.67095999999998</v>
      </c>
    </row>
    <row r="130" spans="1:9" x14ac:dyDescent="0.35">
      <c r="A130" s="193">
        <v>44368</v>
      </c>
      <c r="B130">
        <v>-0.5</v>
      </c>
      <c r="C130">
        <v>-0.24</v>
      </c>
      <c r="D130">
        <v>0.10299999999999999</v>
      </c>
      <c r="E130">
        <v>0.46</v>
      </c>
      <c r="F130">
        <v>0.45</v>
      </c>
      <c r="G130">
        <v>100.50194</v>
      </c>
      <c r="H130">
        <v>93.446789999999993</v>
      </c>
      <c r="I130">
        <v>300.92032</v>
      </c>
    </row>
    <row r="131" spans="1:9" x14ac:dyDescent="0.35">
      <c r="A131" s="193">
        <v>44365</v>
      </c>
      <c r="B131">
        <v>-0.51</v>
      </c>
      <c r="C131">
        <v>-0.26</v>
      </c>
      <c r="D131">
        <v>7.0999999999999994E-2</v>
      </c>
      <c r="E131">
        <v>0.41799999999999998</v>
      </c>
      <c r="F131">
        <v>0.40600000000000003</v>
      </c>
      <c r="G131">
        <v>100.06067</v>
      </c>
      <c r="H131">
        <v>93.478560000000002</v>
      </c>
      <c r="I131">
        <v>300.12741</v>
      </c>
    </row>
    <row r="132" spans="1:9" x14ac:dyDescent="0.35">
      <c r="A132" s="193">
        <v>44364</v>
      </c>
      <c r="B132">
        <v>-0.51</v>
      </c>
      <c r="C132">
        <v>-0.27</v>
      </c>
      <c r="D132">
        <v>8.5999999999999993E-2</v>
      </c>
      <c r="E132">
        <v>0.45500000000000002</v>
      </c>
      <c r="F132">
        <v>0.45300000000000001</v>
      </c>
      <c r="G132">
        <v>100.19472</v>
      </c>
      <c r="H132">
        <v>93.549800000000005</v>
      </c>
      <c r="I132">
        <v>299.50261999999998</v>
      </c>
    </row>
    <row r="133" spans="1:9" x14ac:dyDescent="0.35">
      <c r="A133" s="193">
        <v>44363</v>
      </c>
      <c r="B133">
        <v>-0.51</v>
      </c>
      <c r="C133">
        <v>-0.25900000000000001</v>
      </c>
      <c r="D133">
        <v>0.1087</v>
      </c>
      <c r="E133">
        <v>0.47099999999999997</v>
      </c>
      <c r="F133">
        <v>0.48</v>
      </c>
      <c r="G133">
        <v>99.792789999999997</v>
      </c>
      <c r="H133">
        <v>93.122579999999999</v>
      </c>
      <c r="I133">
        <v>296.12594999999999</v>
      </c>
    </row>
    <row r="134" spans="1:9" x14ac:dyDescent="0.35">
      <c r="A134" s="193">
        <v>44362</v>
      </c>
      <c r="B134">
        <v>-0.51</v>
      </c>
      <c r="C134">
        <v>-0.28000000000000003</v>
      </c>
      <c r="D134">
        <v>9.6000000000000002E-2</v>
      </c>
      <c r="E134">
        <v>0.48</v>
      </c>
      <c r="F134">
        <v>0.48599999999999999</v>
      </c>
      <c r="G134">
        <v>99.520049999999998</v>
      </c>
      <c r="H134">
        <v>92.5732</v>
      </c>
      <c r="I134">
        <v>294.12777999999997</v>
      </c>
    </row>
    <row r="135" spans="1:9" x14ac:dyDescent="0.35">
      <c r="A135" s="193">
        <v>44361</v>
      </c>
      <c r="B135">
        <v>-0.51100000000000001</v>
      </c>
      <c r="C135">
        <v>-0.2903</v>
      </c>
      <c r="D135">
        <v>8.43E-2</v>
      </c>
      <c r="E135">
        <v>0.46879999999999999</v>
      </c>
      <c r="F135">
        <v>0.4763</v>
      </c>
      <c r="G135">
        <v>99.719309999999993</v>
      </c>
      <c r="H135">
        <v>92.771169999999998</v>
      </c>
      <c r="I135">
        <v>295.36147999999997</v>
      </c>
    </row>
    <row r="136" spans="1:9" x14ac:dyDescent="0.35">
      <c r="A136" s="193">
        <v>44358</v>
      </c>
      <c r="B136">
        <v>-0.51290000000000002</v>
      </c>
      <c r="C136">
        <v>-0.3115</v>
      </c>
      <c r="D136">
        <v>5.3100000000000001E-2</v>
      </c>
      <c r="E136">
        <v>0.43959999999999999</v>
      </c>
      <c r="F136">
        <v>0.4481</v>
      </c>
      <c r="G136">
        <v>100.3252</v>
      </c>
      <c r="H136">
        <v>93.345759999999999</v>
      </c>
      <c r="I136">
        <v>298.61572000000001</v>
      </c>
    </row>
    <row r="137" spans="1:9" x14ac:dyDescent="0.35">
      <c r="A137" s="193">
        <v>44357</v>
      </c>
      <c r="B137">
        <v>-0.51</v>
      </c>
      <c r="C137">
        <v>-0.31</v>
      </c>
      <c r="D137">
        <v>5.8000000000000003E-2</v>
      </c>
      <c r="E137">
        <v>0.443</v>
      </c>
      <c r="F137">
        <v>0.45500000000000002</v>
      </c>
      <c r="G137">
        <v>100.93698999999999</v>
      </c>
      <c r="H137">
        <v>93.818079999999995</v>
      </c>
      <c r="I137">
        <v>300.84744000000001</v>
      </c>
    </row>
    <row r="138" spans="1:9" x14ac:dyDescent="0.35">
      <c r="A138" s="193">
        <v>44356</v>
      </c>
      <c r="B138">
        <v>-0.51</v>
      </c>
      <c r="C138">
        <v>-0.28999999999999998</v>
      </c>
      <c r="D138">
        <v>6.4000000000000001E-2</v>
      </c>
      <c r="E138">
        <v>0.442</v>
      </c>
      <c r="F138">
        <v>0.45200000000000001</v>
      </c>
      <c r="G138">
        <v>101.18048</v>
      </c>
      <c r="H138">
        <v>94.031930000000003</v>
      </c>
      <c r="I138">
        <v>301.94193000000001</v>
      </c>
    </row>
    <row r="139" spans="1:9" x14ac:dyDescent="0.35">
      <c r="A139" s="193">
        <v>44355</v>
      </c>
      <c r="B139">
        <v>-0.51</v>
      </c>
      <c r="C139">
        <v>-0.27</v>
      </c>
      <c r="D139">
        <v>9.4E-2</v>
      </c>
      <c r="E139">
        <v>0.47599999999999998</v>
      </c>
      <c r="F139">
        <v>0.48699999999999999</v>
      </c>
      <c r="G139">
        <v>101.6431</v>
      </c>
      <c r="H139">
        <v>94.238380000000006</v>
      </c>
      <c r="I139">
        <v>302.72012000000001</v>
      </c>
    </row>
    <row r="140" spans="1:9" x14ac:dyDescent="0.35">
      <c r="A140" s="193">
        <v>44354</v>
      </c>
      <c r="B140">
        <v>-0.51</v>
      </c>
      <c r="C140">
        <v>-0.27</v>
      </c>
      <c r="D140">
        <v>0.11700000000000001</v>
      </c>
      <c r="E140">
        <v>0.502</v>
      </c>
      <c r="F140">
        <v>0.51500000000000001</v>
      </c>
      <c r="G140">
        <v>101.74894999999999</v>
      </c>
      <c r="H140">
        <v>94.479389999999995</v>
      </c>
      <c r="I140">
        <v>303.31878999999998</v>
      </c>
    </row>
    <row r="141" spans="1:9" x14ac:dyDescent="0.35">
      <c r="A141" s="193">
        <v>44351</v>
      </c>
      <c r="B141">
        <v>-0.51</v>
      </c>
      <c r="C141">
        <v>-0.28000000000000003</v>
      </c>
      <c r="D141">
        <v>0.10199999999999999</v>
      </c>
      <c r="E141">
        <v>0.48899999999999999</v>
      </c>
      <c r="F141">
        <v>0.503</v>
      </c>
      <c r="G141">
        <v>102.14493</v>
      </c>
      <c r="H141">
        <v>95.052430000000001</v>
      </c>
      <c r="I141">
        <v>305.54050000000001</v>
      </c>
    </row>
    <row r="142" spans="1:9" x14ac:dyDescent="0.35">
      <c r="A142" s="196">
        <v>44350</v>
      </c>
      <c r="B142" s="62">
        <v>-0.51</v>
      </c>
      <c r="C142" s="62">
        <v>-0.26</v>
      </c>
      <c r="D142" s="62">
        <v>0.128</v>
      </c>
      <c r="E142" s="62">
        <v>0.51400000000000001</v>
      </c>
      <c r="F142" s="62">
        <v>0.52900000000000003</v>
      </c>
      <c r="G142" s="62">
        <v>101.92325</v>
      </c>
      <c r="H142" s="62">
        <v>94.895579999999995</v>
      </c>
      <c r="I142" s="62">
        <v>304.25698999999997</v>
      </c>
    </row>
    <row r="143" spans="1:9" x14ac:dyDescent="0.35">
      <c r="A143" s="196">
        <v>44349</v>
      </c>
      <c r="B143" s="62">
        <v>-0.51</v>
      </c>
      <c r="C143" s="62">
        <v>-0.27</v>
      </c>
      <c r="D143" s="62">
        <v>0.105</v>
      </c>
      <c r="E143" s="62">
        <v>0.49</v>
      </c>
      <c r="F143" s="62">
        <v>0.505</v>
      </c>
      <c r="G143" s="62">
        <v>102.30952000000001</v>
      </c>
      <c r="H143" s="62">
        <v>95.15352</v>
      </c>
      <c r="I143" s="62">
        <v>306.88997999999998</v>
      </c>
    </row>
    <row r="144" spans="1:9" x14ac:dyDescent="0.35">
      <c r="A144" s="196">
        <v>44348</v>
      </c>
      <c r="B144" s="62">
        <v>-0.51</v>
      </c>
      <c r="C144" s="62">
        <v>-0.26</v>
      </c>
      <c r="D144" s="62">
        <v>0.112</v>
      </c>
      <c r="E144" s="62">
        <v>0.496</v>
      </c>
      <c r="F144" s="62">
        <v>0.50900000000000001</v>
      </c>
      <c r="G144" s="62">
        <v>102.80808</v>
      </c>
      <c r="H144" s="62">
        <v>95.485910000000004</v>
      </c>
      <c r="I144" s="62">
        <v>309.95334000000003</v>
      </c>
    </row>
    <row r="145" spans="1:9" x14ac:dyDescent="0.35">
      <c r="A145" s="196">
        <v>44347</v>
      </c>
      <c r="B145" s="62">
        <v>-0.51</v>
      </c>
      <c r="C145" s="62">
        <v>-0.26</v>
      </c>
      <c r="D145" s="62">
        <v>0.114</v>
      </c>
      <c r="E145" s="62">
        <v>0.49199999999999999</v>
      </c>
      <c r="F145" s="62">
        <v>0.502</v>
      </c>
      <c r="G145" s="62">
        <v>103.02974</v>
      </c>
      <c r="H145" s="62">
        <v>95.051900000000003</v>
      </c>
      <c r="I145" s="62">
        <v>309.13808999999998</v>
      </c>
    </row>
    <row r="146" spans="1:9" x14ac:dyDescent="0.35">
      <c r="A146" s="196">
        <v>44344</v>
      </c>
      <c r="B146" s="62">
        <v>-0.51</v>
      </c>
      <c r="C146" s="62">
        <v>-0.26</v>
      </c>
      <c r="D146" s="62">
        <v>0.11799999999999999</v>
      </c>
      <c r="E146" s="62">
        <v>0.499</v>
      </c>
      <c r="F146" s="62">
        <v>0.51300000000000001</v>
      </c>
      <c r="G146" s="62">
        <v>103.06209</v>
      </c>
      <c r="H146" s="62">
        <v>95.079499999999996</v>
      </c>
      <c r="I146" s="62">
        <v>310.21179000000001</v>
      </c>
    </row>
    <row r="147" spans="1:9" x14ac:dyDescent="0.35">
      <c r="A147" s="196">
        <v>44343</v>
      </c>
      <c r="B147" s="62">
        <v>-0.5</v>
      </c>
      <c r="C147" s="62">
        <v>-0.25</v>
      </c>
      <c r="D147" s="62">
        <v>0.123</v>
      </c>
      <c r="E147" s="62">
        <v>0.505</v>
      </c>
      <c r="F147" s="62">
        <v>0.51700000000000002</v>
      </c>
      <c r="G147" s="62">
        <v>103.15358999999999</v>
      </c>
      <c r="H147" s="62">
        <v>94.847740000000002</v>
      </c>
      <c r="I147" s="62">
        <v>311.75457999999998</v>
      </c>
    </row>
    <row r="148" spans="1:9" x14ac:dyDescent="0.35">
      <c r="A148" s="196">
        <v>44342</v>
      </c>
      <c r="B148" s="62">
        <v>-0.5</v>
      </c>
      <c r="C148" s="62">
        <v>-0.28000000000000003</v>
      </c>
      <c r="D148" s="62">
        <v>9.1999999999999998E-2</v>
      </c>
      <c r="E148" s="62">
        <v>0.47</v>
      </c>
      <c r="F148" s="62">
        <v>0.48099999999999998</v>
      </c>
      <c r="G148" s="62">
        <v>103.95527</v>
      </c>
      <c r="H148" s="62">
        <v>95.482860000000002</v>
      </c>
      <c r="I148" s="62">
        <v>315.84390000000002</v>
      </c>
    </row>
    <row r="149" spans="1:9" x14ac:dyDescent="0.35">
      <c r="A149" s="196">
        <v>44341</v>
      </c>
      <c r="B149" s="62">
        <v>-0.5</v>
      </c>
      <c r="C149" s="62">
        <v>-0.26</v>
      </c>
      <c r="D149" s="62">
        <v>0.11899999999999999</v>
      </c>
      <c r="E149" s="62">
        <v>0.5</v>
      </c>
      <c r="F149" s="62">
        <v>0.51</v>
      </c>
      <c r="G149" s="62">
        <v>103.86317</v>
      </c>
      <c r="H149" s="62">
        <v>95.039510000000007</v>
      </c>
      <c r="I149" s="62">
        <v>316.27032000000003</v>
      </c>
    </row>
    <row r="150" spans="1:9" x14ac:dyDescent="0.35">
      <c r="A150" s="196">
        <v>44340</v>
      </c>
      <c r="B150" s="62">
        <v>-0.4995</v>
      </c>
      <c r="C150" s="62">
        <v>-0.2427</v>
      </c>
      <c r="D150" s="62">
        <v>0.1489</v>
      </c>
      <c r="E150" s="62">
        <v>0.5</v>
      </c>
      <c r="F150" s="62">
        <v>0.53580000000000005</v>
      </c>
      <c r="G150" s="62">
        <v>104.32491</v>
      </c>
      <c r="H150" s="62">
        <v>94.911730000000006</v>
      </c>
      <c r="I150" s="62">
        <v>316.05694999999997</v>
      </c>
    </row>
    <row r="151" spans="1:9" x14ac:dyDescent="0.35">
      <c r="A151" s="196">
        <v>44337</v>
      </c>
      <c r="B151" s="62">
        <v>-0.51</v>
      </c>
      <c r="C151" s="62">
        <v>-0.23</v>
      </c>
      <c r="D151" s="62">
        <v>0.159</v>
      </c>
      <c r="E151" s="62">
        <v>0.53300000000000003</v>
      </c>
      <c r="F151" s="62">
        <v>0.54200000000000004</v>
      </c>
      <c r="G151" s="62">
        <v>104.42377999999999</v>
      </c>
      <c r="H151" s="62">
        <v>94.585719999999995</v>
      </c>
      <c r="I151" s="62">
        <v>315.47250000000003</v>
      </c>
    </row>
    <row r="152" spans="1:9" x14ac:dyDescent="0.35">
      <c r="A152" s="196">
        <v>44336</v>
      </c>
      <c r="B152" s="62">
        <v>-0.51</v>
      </c>
      <c r="C152" s="62">
        <v>-0.21</v>
      </c>
      <c r="D152" s="62">
        <v>0.17599999999999999</v>
      </c>
      <c r="E152" s="62">
        <v>0.54900000000000004</v>
      </c>
      <c r="F152" s="62">
        <v>0.55700000000000005</v>
      </c>
      <c r="G152" s="62">
        <v>104.39918</v>
      </c>
      <c r="H152" s="62">
        <v>93.991690000000006</v>
      </c>
      <c r="I152" s="62">
        <v>314.64859000000001</v>
      </c>
    </row>
    <row r="153" spans="1:9" x14ac:dyDescent="0.35">
      <c r="A153" s="196">
        <v>44335</v>
      </c>
      <c r="B153" s="62">
        <v>-0.51</v>
      </c>
      <c r="C153" s="62">
        <v>-0.2</v>
      </c>
      <c r="D153" s="62">
        <v>0.191</v>
      </c>
      <c r="E153" s="62">
        <v>0.56899999999999995</v>
      </c>
      <c r="F153" s="62">
        <v>0.57899999999999996</v>
      </c>
      <c r="G153" s="62">
        <v>104.36194999999999</v>
      </c>
      <c r="H153" s="62">
        <v>93.56183</v>
      </c>
      <c r="I153" s="62">
        <v>314.42165999999997</v>
      </c>
    </row>
    <row r="154" spans="1:9" x14ac:dyDescent="0.35">
      <c r="A154" s="196">
        <v>44334</v>
      </c>
      <c r="B154" s="62">
        <v>-0.51</v>
      </c>
      <c r="C154" s="62">
        <v>-0.21</v>
      </c>
      <c r="D154" s="62">
        <v>0.18099999999999999</v>
      </c>
      <c r="E154" s="62">
        <v>0.56599999999999995</v>
      </c>
      <c r="F154" s="62">
        <v>0.57999999999999996</v>
      </c>
      <c r="G154" s="62">
        <v>102.81853</v>
      </c>
      <c r="H154" s="62">
        <v>92.457639999999998</v>
      </c>
      <c r="I154" s="62">
        <v>313.23468000000003</v>
      </c>
    </row>
    <row r="155" spans="1:9" x14ac:dyDescent="0.35">
      <c r="A155" s="196">
        <v>44333</v>
      </c>
      <c r="B155" s="62">
        <v>-0.51</v>
      </c>
      <c r="C155" s="62">
        <v>-0.23</v>
      </c>
      <c r="D155" s="62">
        <v>0.16400000000000001</v>
      </c>
      <c r="E155" s="62">
        <v>0.54400000000000004</v>
      </c>
      <c r="F155" s="62">
        <v>0.55600000000000005</v>
      </c>
      <c r="G155" s="62">
        <v>102.44237</v>
      </c>
      <c r="H155" s="62">
        <v>92.33211</v>
      </c>
      <c r="I155" s="62">
        <v>314.30306999999999</v>
      </c>
    </row>
    <row r="156" spans="1:9" x14ac:dyDescent="0.35">
      <c r="A156" s="196">
        <v>44330</v>
      </c>
      <c r="B156" s="62">
        <v>-0.51</v>
      </c>
      <c r="C156" s="62">
        <v>-0.23</v>
      </c>
      <c r="D156" s="62">
        <v>0.14899999999999999</v>
      </c>
      <c r="E156" s="62">
        <v>0.52300000000000002</v>
      </c>
      <c r="F156" s="62">
        <v>0.53600000000000003</v>
      </c>
      <c r="G156" s="62">
        <v>102.00587</v>
      </c>
      <c r="H156" s="62">
        <v>92.538849999999996</v>
      </c>
      <c r="I156" s="62">
        <v>316.16579999999999</v>
      </c>
    </row>
    <row r="157" spans="1:9" x14ac:dyDescent="0.35">
      <c r="A157" s="196">
        <v>44329</v>
      </c>
      <c r="B157" s="62">
        <v>-0.51</v>
      </c>
      <c r="C157" s="62">
        <v>-0.23</v>
      </c>
      <c r="D157" s="62">
        <v>0.159</v>
      </c>
      <c r="E157" s="62">
        <v>0.53200000000000003</v>
      </c>
      <c r="F157" s="62">
        <v>0.54100000000000004</v>
      </c>
      <c r="G157" s="62">
        <v>102.13101</v>
      </c>
      <c r="H157" s="62">
        <v>92.476029999999994</v>
      </c>
      <c r="I157" s="62">
        <v>316.78451999999999</v>
      </c>
    </row>
    <row r="158" spans="1:9" x14ac:dyDescent="0.35">
      <c r="A158" s="196">
        <v>44328</v>
      </c>
      <c r="B158" s="62">
        <v>-0.51</v>
      </c>
      <c r="C158" s="62">
        <v>-0.22</v>
      </c>
      <c r="D158" s="62">
        <v>0.17599999999999999</v>
      </c>
      <c r="E158" s="62">
        <v>0.56299999999999994</v>
      </c>
      <c r="F158" s="62">
        <v>0.57699999999999996</v>
      </c>
      <c r="G158" s="62">
        <v>100.72951999999999</v>
      </c>
      <c r="H158" s="62">
        <v>91.94744</v>
      </c>
      <c r="I158" s="62">
        <v>313.83017000000001</v>
      </c>
    </row>
    <row r="159" spans="1:9" x14ac:dyDescent="0.35">
      <c r="A159" s="196">
        <v>44327</v>
      </c>
      <c r="B159" s="62">
        <v>-0.51</v>
      </c>
      <c r="C159" s="62">
        <v>-0.24</v>
      </c>
      <c r="D159" s="62">
        <v>0.152</v>
      </c>
      <c r="E159" s="62">
        <v>0.54400000000000004</v>
      </c>
      <c r="F159" s="62">
        <v>0.55900000000000005</v>
      </c>
      <c r="G159" s="62">
        <v>100.48182</v>
      </c>
      <c r="H159" s="62">
        <v>92.201530000000005</v>
      </c>
      <c r="I159" s="62">
        <v>313.99216000000001</v>
      </c>
    </row>
    <row r="160" spans="1:9" x14ac:dyDescent="0.35">
      <c r="A160" s="196">
        <v>44326</v>
      </c>
      <c r="B160" s="62">
        <v>-0.51</v>
      </c>
      <c r="C160" s="62">
        <v>-0.27</v>
      </c>
      <c r="D160" s="62">
        <v>0.122</v>
      </c>
      <c r="E160" s="62">
        <v>0.51500000000000001</v>
      </c>
      <c r="F160" s="62">
        <v>0.53100000000000003</v>
      </c>
      <c r="G160" s="62">
        <v>100.45711</v>
      </c>
      <c r="H160" s="62">
        <v>92.70438</v>
      </c>
      <c r="I160" s="62">
        <v>314.63574</v>
      </c>
    </row>
    <row r="161" spans="1:9" x14ac:dyDescent="0.35">
      <c r="A161" s="196">
        <v>44323</v>
      </c>
      <c r="B161" s="62">
        <v>-0.51</v>
      </c>
      <c r="C161" s="62">
        <v>-0.27</v>
      </c>
      <c r="D161" s="62">
        <v>0.11</v>
      </c>
      <c r="E161" s="62">
        <v>0.498</v>
      </c>
      <c r="F161" s="62">
        <v>0.51300000000000001</v>
      </c>
      <c r="G161" s="62">
        <v>100.6422</v>
      </c>
      <c r="H161" s="62">
        <v>92.976089999999999</v>
      </c>
      <c r="I161" s="62">
        <v>314.61847</v>
      </c>
    </row>
    <row r="162" spans="1:9" x14ac:dyDescent="0.35">
      <c r="A162" s="196">
        <v>44322</v>
      </c>
      <c r="B162" s="62">
        <v>-0.51</v>
      </c>
      <c r="C162" s="62">
        <v>-0.28000000000000003</v>
      </c>
      <c r="D162" s="62">
        <v>0.104</v>
      </c>
      <c r="E162" s="62">
        <v>0.5</v>
      </c>
      <c r="F162" s="62">
        <v>0.51600000000000001</v>
      </c>
      <c r="G162" s="62">
        <v>100.69507</v>
      </c>
      <c r="H162" s="62">
        <v>93.134559999999993</v>
      </c>
      <c r="I162" s="62">
        <v>314.73917</v>
      </c>
    </row>
    <row r="163" spans="1:9" x14ac:dyDescent="0.35">
      <c r="A163" s="196">
        <v>44321</v>
      </c>
      <c r="B163" s="62">
        <v>-0.51</v>
      </c>
      <c r="C163" s="62">
        <v>-0.28999999999999998</v>
      </c>
      <c r="D163" s="62">
        <v>9.9000000000000005E-2</v>
      </c>
      <c r="E163" s="62">
        <v>0.49099999999999999</v>
      </c>
      <c r="F163" s="62">
        <v>0.50800000000000001</v>
      </c>
      <c r="G163" s="62">
        <v>100.71878</v>
      </c>
      <c r="H163" s="62">
        <v>93.00179</v>
      </c>
      <c r="I163" s="62">
        <v>312.85491999999999</v>
      </c>
    </row>
    <row r="164" spans="1:9" x14ac:dyDescent="0.35">
      <c r="A164" s="196">
        <v>44320</v>
      </c>
      <c r="B164" s="62">
        <v>-0.51</v>
      </c>
      <c r="C164" s="62">
        <v>-0.28000000000000003</v>
      </c>
      <c r="D164" s="62">
        <v>9.9000000000000005E-2</v>
      </c>
      <c r="E164" s="62">
        <v>0.49</v>
      </c>
      <c r="F164" s="62">
        <v>0.505</v>
      </c>
      <c r="G164" s="62">
        <v>100.93107999999999</v>
      </c>
      <c r="H164" s="62">
        <v>93.440939999999998</v>
      </c>
      <c r="I164" s="62">
        <v>312.65825999999998</v>
      </c>
    </row>
    <row r="165" spans="1:9" x14ac:dyDescent="0.35">
      <c r="A165" s="196">
        <v>44319</v>
      </c>
      <c r="B165" s="62">
        <v>-0.51</v>
      </c>
      <c r="C165" s="62">
        <v>-0.26</v>
      </c>
      <c r="D165" s="62">
        <v>0.13600000000000001</v>
      </c>
      <c r="E165" s="62">
        <v>0.52900000000000003</v>
      </c>
      <c r="F165" s="62">
        <v>0.54700000000000004</v>
      </c>
      <c r="G165" s="62">
        <v>101.09738</v>
      </c>
      <c r="H165" s="62">
        <v>93.364739999999998</v>
      </c>
      <c r="I165" s="62">
        <v>311.18265000000002</v>
      </c>
    </row>
    <row r="166" spans="1:9" x14ac:dyDescent="0.35">
      <c r="A166" s="196">
        <v>44316</v>
      </c>
      <c r="B166" s="62">
        <v>-0.51</v>
      </c>
      <c r="C166" s="62">
        <v>-0.26</v>
      </c>
      <c r="D166" s="62">
        <v>0.129</v>
      </c>
      <c r="E166" s="62">
        <v>0.52700000000000002</v>
      </c>
      <c r="F166" s="62">
        <v>0.54500000000000004</v>
      </c>
      <c r="G166" s="62">
        <v>100.66556</v>
      </c>
      <c r="H166" s="62">
        <v>93.12312</v>
      </c>
      <c r="I166" s="62">
        <v>306.78406000000001</v>
      </c>
    </row>
    <row r="167" spans="1:9" x14ac:dyDescent="0.35">
      <c r="A167" s="196">
        <v>44315</v>
      </c>
      <c r="B167" s="62">
        <v>-0.51</v>
      </c>
      <c r="C167" s="62">
        <v>-0.25</v>
      </c>
      <c r="D167" s="62">
        <v>0.14000000000000001</v>
      </c>
      <c r="E167" s="62">
        <v>0.53700000000000003</v>
      </c>
      <c r="F167" s="62">
        <v>0.54900000000000004</v>
      </c>
      <c r="G167" s="62">
        <v>100.75684</v>
      </c>
      <c r="H167" s="62">
        <v>92.943340000000006</v>
      </c>
      <c r="I167" s="62">
        <v>307.08776999999998</v>
      </c>
    </row>
    <row r="168" spans="1:9" x14ac:dyDescent="0.35">
      <c r="A168" s="196">
        <v>44314</v>
      </c>
      <c r="B168" s="62">
        <v>-0.51</v>
      </c>
      <c r="C168" s="62">
        <v>-0.27</v>
      </c>
      <c r="D168" s="62">
        <v>9.9000000000000005E-2</v>
      </c>
      <c r="E168" s="62">
        <v>0.48599999999999999</v>
      </c>
      <c r="F168" s="62">
        <v>0.497</v>
      </c>
      <c r="G168" s="62">
        <v>101.62309</v>
      </c>
      <c r="H168" s="62">
        <v>93.494380000000007</v>
      </c>
      <c r="I168" s="62">
        <v>311.08206000000001</v>
      </c>
    </row>
    <row r="169" spans="1:9" x14ac:dyDescent="0.35">
      <c r="A169" s="196">
        <v>44313</v>
      </c>
      <c r="B169" s="62">
        <v>-0.51</v>
      </c>
      <c r="C169" s="62">
        <v>-0.28000000000000003</v>
      </c>
      <c r="D169" s="62">
        <v>8.8999999999999996E-2</v>
      </c>
      <c r="E169" s="62">
        <v>0.47</v>
      </c>
      <c r="F169" s="62">
        <v>0.48</v>
      </c>
      <c r="G169" s="62">
        <v>101.99854000000001</v>
      </c>
      <c r="H169" s="62">
        <v>93.608599999999996</v>
      </c>
      <c r="I169" s="62">
        <v>312.43256000000002</v>
      </c>
    </row>
    <row r="170" spans="1:9" x14ac:dyDescent="0.35">
      <c r="A170" s="196">
        <v>44312</v>
      </c>
      <c r="B170" s="62">
        <v>-0.51</v>
      </c>
      <c r="C170" s="62">
        <v>-0.28999999999999998</v>
      </c>
      <c r="D170" s="62">
        <v>0.08</v>
      </c>
      <c r="E170" s="62">
        <v>0.46</v>
      </c>
      <c r="F170" s="62">
        <v>0.47</v>
      </c>
      <c r="G170" s="62">
        <v>101.93543</v>
      </c>
      <c r="H170" s="62">
        <v>93.771370000000005</v>
      </c>
      <c r="I170" s="62">
        <v>313.26416</v>
      </c>
    </row>
    <row r="171" spans="1:9" x14ac:dyDescent="0.35">
      <c r="A171" s="196">
        <v>44309</v>
      </c>
      <c r="B171" s="62">
        <v>-0.51</v>
      </c>
      <c r="C171" s="62">
        <v>-0.28999999999999998</v>
      </c>
      <c r="D171" s="62">
        <v>7.6999999999999999E-2</v>
      </c>
      <c r="E171" s="62">
        <v>0.45700000000000002</v>
      </c>
      <c r="F171" s="62">
        <v>0.46700000000000003</v>
      </c>
      <c r="G171" s="62">
        <v>102.12708000000001</v>
      </c>
      <c r="H171" s="62">
        <v>93.533779999999993</v>
      </c>
      <c r="I171" s="62">
        <v>313.53917999999999</v>
      </c>
    </row>
    <row r="172" spans="1:9" x14ac:dyDescent="0.35">
      <c r="A172" s="196">
        <v>44308</v>
      </c>
      <c r="B172" s="62">
        <v>-0.51</v>
      </c>
      <c r="C172" s="62">
        <v>-0.31</v>
      </c>
      <c r="D172" s="62">
        <v>5.8000000000000003E-2</v>
      </c>
      <c r="E172" s="62">
        <v>0.45490000000000003</v>
      </c>
      <c r="F172" s="62">
        <v>0.44600000000000001</v>
      </c>
      <c r="G172" s="62">
        <v>102.18985000000001</v>
      </c>
      <c r="H172" s="62">
        <v>93.410139999999998</v>
      </c>
      <c r="I172" s="62">
        <v>313.97998000000001</v>
      </c>
    </row>
    <row r="173" spans="1:9" x14ac:dyDescent="0.35">
      <c r="A173" s="196">
        <v>44307</v>
      </c>
      <c r="B173" s="62">
        <v>-0.51</v>
      </c>
      <c r="C173" s="62">
        <v>-0.3</v>
      </c>
      <c r="D173" s="62">
        <v>6.8000000000000005E-2</v>
      </c>
      <c r="E173" s="62">
        <v>0.45100000000000001</v>
      </c>
      <c r="F173" s="62">
        <v>0.46400000000000002</v>
      </c>
      <c r="G173" s="62">
        <v>102.47166</v>
      </c>
      <c r="H173" s="62">
        <v>93.510810000000006</v>
      </c>
      <c r="I173" s="62">
        <v>313.76227</v>
      </c>
    </row>
    <row r="174" spans="1:9" x14ac:dyDescent="0.35">
      <c r="A174" s="196">
        <v>44306</v>
      </c>
      <c r="B174" s="62">
        <v>-0.51</v>
      </c>
      <c r="C174" s="62">
        <v>-0.3</v>
      </c>
      <c r="D174" s="62">
        <v>7.0999999999999994E-2</v>
      </c>
      <c r="E174" s="62">
        <v>0.45600000000000002</v>
      </c>
      <c r="F174" s="62">
        <v>0.46800000000000003</v>
      </c>
      <c r="G174" s="62">
        <v>102.64655</v>
      </c>
      <c r="H174" s="62">
        <v>93.688599999999994</v>
      </c>
      <c r="I174" s="62">
        <v>311.00027</v>
      </c>
    </row>
    <row r="175" spans="1:9" x14ac:dyDescent="0.35">
      <c r="A175" s="196">
        <v>44305</v>
      </c>
      <c r="B175" s="62">
        <v>-0.51</v>
      </c>
      <c r="C175" s="62">
        <v>-0.28999999999999998</v>
      </c>
      <c r="D175" s="62">
        <v>9.4E-2</v>
      </c>
      <c r="E175" s="62">
        <v>0.48199999999999998</v>
      </c>
      <c r="F175" s="62">
        <v>0.497</v>
      </c>
      <c r="G175" s="62">
        <v>101.83007000000001</v>
      </c>
      <c r="H175" s="62">
        <v>92.861789999999999</v>
      </c>
      <c r="I175" s="62">
        <v>305.00045999999998</v>
      </c>
    </row>
    <row r="176" spans="1:9" x14ac:dyDescent="0.35">
      <c r="A176" s="196">
        <v>44302</v>
      </c>
      <c r="B176" s="62">
        <v>-0.51</v>
      </c>
      <c r="C176" s="62">
        <v>-0.3</v>
      </c>
      <c r="D176" s="62">
        <v>7.6999999999999999E-2</v>
      </c>
      <c r="E176" s="62">
        <v>0.46899999999999997</v>
      </c>
      <c r="F176" s="62">
        <v>0.48899999999999999</v>
      </c>
      <c r="G176" s="62">
        <v>102.57919</v>
      </c>
      <c r="H176" s="62">
        <v>93.854479999999995</v>
      </c>
      <c r="I176" s="62">
        <v>306.31502999999998</v>
      </c>
    </row>
    <row r="177" spans="1:9" x14ac:dyDescent="0.35">
      <c r="A177" s="196">
        <v>44301</v>
      </c>
      <c r="B177" s="62">
        <v>-0.52</v>
      </c>
      <c r="C177" s="62">
        <v>-0.32</v>
      </c>
      <c r="D177" s="62">
        <v>0.05</v>
      </c>
      <c r="E177" s="62">
        <v>0.443</v>
      </c>
      <c r="F177" s="62">
        <v>0.46400000000000002</v>
      </c>
      <c r="G177" s="62">
        <v>103.6048</v>
      </c>
      <c r="H177" s="62">
        <v>95.044129999999996</v>
      </c>
      <c r="I177" s="62">
        <v>309.60100999999997</v>
      </c>
    </row>
    <row r="178" spans="1:9" x14ac:dyDescent="0.35">
      <c r="A178" s="196">
        <v>44300</v>
      </c>
      <c r="B178" s="62">
        <v>-0.51</v>
      </c>
      <c r="C178" s="62">
        <v>-0.3</v>
      </c>
      <c r="D178" s="62">
        <v>8.6999999999999994E-2</v>
      </c>
      <c r="E178" s="62">
        <v>0.48099999999999998</v>
      </c>
      <c r="F178" s="62">
        <v>0.503</v>
      </c>
      <c r="G178" s="62">
        <v>103.21693</v>
      </c>
      <c r="H178" s="62">
        <v>94.418300000000002</v>
      </c>
      <c r="I178" s="62">
        <v>308.80777</v>
      </c>
    </row>
    <row r="179" spans="1:9" x14ac:dyDescent="0.35">
      <c r="A179" s="196">
        <v>44299</v>
      </c>
      <c r="B179" s="62">
        <v>-0.52</v>
      </c>
      <c r="C179" s="62">
        <v>-0.33</v>
      </c>
      <c r="D179" s="62">
        <v>0.04</v>
      </c>
      <c r="E179" s="62">
        <v>0.434</v>
      </c>
      <c r="F179" s="62">
        <v>0.45500000000000002</v>
      </c>
      <c r="G179" s="62">
        <v>103.59079</v>
      </c>
      <c r="H179" s="62">
        <v>95.308949999999996</v>
      </c>
      <c r="I179" s="62">
        <v>309.85714999999999</v>
      </c>
    </row>
    <row r="180" spans="1:9" x14ac:dyDescent="0.35">
      <c r="A180" s="196">
        <v>44298</v>
      </c>
      <c r="B180" s="62">
        <v>-0.52</v>
      </c>
      <c r="C180" s="62">
        <v>-0.32</v>
      </c>
      <c r="D180" s="62">
        <v>5.6000000000000001E-2</v>
      </c>
      <c r="E180" s="62">
        <v>0.44800000000000001</v>
      </c>
      <c r="F180" s="62">
        <v>0.47</v>
      </c>
      <c r="G180" s="62">
        <v>102.97696999999999</v>
      </c>
      <c r="H180" s="62">
        <v>95.034739999999999</v>
      </c>
      <c r="I180" s="62">
        <v>309.15262000000001</v>
      </c>
    </row>
    <row r="181" spans="1:9" x14ac:dyDescent="0.35">
      <c r="A181" s="196">
        <v>44295</v>
      </c>
      <c r="B181" s="62">
        <v>-0.53</v>
      </c>
      <c r="C181" s="62">
        <v>-0.33</v>
      </c>
      <c r="D181" s="62">
        <v>4.3999999999999997E-2</v>
      </c>
      <c r="E181" s="62">
        <v>0.433</v>
      </c>
      <c r="F181" s="62">
        <v>0.45400000000000001</v>
      </c>
      <c r="G181" s="62">
        <v>103.12479</v>
      </c>
      <c r="H181" s="62">
        <v>95.148589999999999</v>
      </c>
      <c r="I181" s="62">
        <v>310.15548999999999</v>
      </c>
    </row>
    <row r="182" spans="1:9" x14ac:dyDescent="0.35">
      <c r="A182" s="196">
        <v>44294</v>
      </c>
      <c r="B182" s="62">
        <v>-0.53</v>
      </c>
      <c r="C182" s="62">
        <v>-0.36</v>
      </c>
      <c r="D182" s="62">
        <v>8.0000000000000002E-3</v>
      </c>
      <c r="E182" s="62">
        <v>0.40500000000000003</v>
      </c>
      <c r="F182" s="62">
        <v>0.43</v>
      </c>
      <c r="G182" s="62">
        <v>103.55618</v>
      </c>
      <c r="H182" s="62">
        <v>95.283940000000001</v>
      </c>
      <c r="I182" s="62">
        <v>313.56473</v>
      </c>
    </row>
    <row r="183" spans="1:9" x14ac:dyDescent="0.35">
      <c r="A183" s="196">
        <v>44293</v>
      </c>
      <c r="B183" s="62">
        <v>-0.52</v>
      </c>
      <c r="C183" s="62">
        <v>-0.34</v>
      </c>
      <c r="D183" s="62">
        <v>3.3000000000000002E-2</v>
      </c>
      <c r="E183" s="62">
        <v>0.42899999999999999</v>
      </c>
      <c r="F183" s="62">
        <v>0.45400000000000001</v>
      </c>
      <c r="G183" s="62">
        <v>103.84814</v>
      </c>
      <c r="H183" s="62">
        <v>95.140349999999998</v>
      </c>
      <c r="I183" s="62">
        <v>315.03008999999997</v>
      </c>
    </row>
    <row r="184" spans="1:9" x14ac:dyDescent="0.35">
      <c r="A184" s="196">
        <v>44292</v>
      </c>
      <c r="B184" s="62">
        <v>-0.52</v>
      </c>
      <c r="C184" s="62">
        <v>-0.34</v>
      </c>
      <c r="D184" s="62">
        <v>3.1E-2</v>
      </c>
      <c r="E184" s="62">
        <v>0.42599999999999999</v>
      </c>
      <c r="F184" s="62">
        <v>0.44800000000000001</v>
      </c>
      <c r="G184" s="62">
        <v>104.50106</v>
      </c>
      <c r="H184" s="62">
        <v>95.574250000000006</v>
      </c>
      <c r="I184" s="62">
        <v>317.15186</v>
      </c>
    </row>
    <row r="185" spans="1:9" x14ac:dyDescent="0.35">
      <c r="A185" s="193">
        <v>44291</v>
      </c>
      <c r="B185">
        <v>-0.5363</v>
      </c>
      <c r="C185">
        <v>-0.35</v>
      </c>
      <c r="D185">
        <v>2.75E-2</v>
      </c>
      <c r="E185">
        <v>0.42249999999999999</v>
      </c>
      <c r="F185">
        <v>0.44500000000000001</v>
      </c>
      <c r="G185">
        <v>106.09568</v>
      </c>
      <c r="H185">
        <v>97.525509999999997</v>
      </c>
      <c r="I185">
        <v>323.18472000000003</v>
      </c>
    </row>
    <row r="186" spans="1:9" x14ac:dyDescent="0.35">
      <c r="A186" s="193">
        <v>44288</v>
      </c>
      <c r="B186">
        <v>-0.5363</v>
      </c>
      <c r="C186">
        <v>-0.3513</v>
      </c>
      <c r="D186">
        <v>2.2499999999999999E-2</v>
      </c>
      <c r="E186">
        <v>0.42899999999999999</v>
      </c>
      <c r="F186">
        <v>0.43880000000000002</v>
      </c>
      <c r="G186">
        <v>106.06046000000001</v>
      </c>
      <c r="H186">
        <v>97.462329999999994</v>
      </c>
      <c r="I186">
        <v>323.21911999999998</v>
      </c>
    </row>
    <row r="187" spans="1:9" x14ac:dyDescent="0.35">
      <c r="A187" s="193">
        <v>44287</v>
      </c>
      <c r="B187">
        <v>-0.52</v>
      </c>
      <c r="C187">
        <v>-0.33</v>
      </c>
      <c r="D187">
        <v>3.4000000000000002E-2</v>
      </c>
      <c r="E187">
        <v>0.42899999999999999</v>
      </c>
      <c r="F187">
        <v>0.45</v>
      </c>
      <c r="G187">
        <v>106.04796</v>
      </c>
      <c r="H187">
        <v>97.441239999999993</v>
      </c>
      <c r="I187">
        <v>323.18777</v>
      </c>
    </row>
    <row r="188" spans="1:9" x14ac:dyDescent="0.35">
      <c r="A188" s="193">
        <v>44286</v>
      </c>
      <c r="B188">
        <v>-0.52</v>
      </c>
      <c r="C188">
        <v>-0.31</v>
      </c>
      <c r="D188">
        <v>6.6000000000000003E-2</v>
      </c>
      <c r="E188">
        <v>0.46</v>
      </c>
      <c r="F188">
        <v>0.47899999999999998</v>
      </c>
      <c r="G188">
        <v>106.86803999999999</v>
      </c>
      <c r="H188">
        <v>97.894090000000006</v>
      </c>
      <c r="I188">
        <v>322.27911</v>
      </c>
    </row>
    <row r="189" spans="1:9" x14ac:dyDescent="0.35">
      <c r="A189" s="193">
        <v>44285</v>
      </c>
      <c r="B189">
        <v>-0.52</v>
      </c>
      <c r="C189">
        <v>-0.32</v>
      </c>
      <c r="D189">
        <v>5.8999999999999997E-2</v>
      </c>
      <c r="E189">
        <v>0.45600000000000002</v>
      </c>
      <c r="F189">
        <v>0.47699999999999998</v>
      </c>
      <c r="G189">
        <v>108.15546000000001</v>
      </c>
      <c r="H189">
        <v>99.217590000000001</v>
      </c>
      <c r="I189">
        <v>323.05633999999998</v>
      </c>
    </row>
    <row r="190" spans="1:9" x14ac:dyDescent="0.35">
      <c r="A190" s="193">
        <v>44284</v>
      </c>
      <c r="B190">
        <v>-0.51739999999999997</v>
      </c>
      <c r="C190">
        <v>-0.3412</v>
      </c>
      <c r="D190">
        <v>3.9899999999999998E-2</v>
      </c>
      <c r="E190">
        <v>0.44640000000000002</v>
      </c>
      <c r="F190">
        <v>0.46989999999999998</v>
      </c>
      <c r="G190">
        <v>108.37392</v>
      </c>
      <c r="H190">
        <v>100.10769000000001</v>
      </c>
      <c r="I190">
        <v>326.29241999999999</v>
      </c>
    </row>
    <row r="191" spans="1:9" x14ac:dyDescent="0.35">
      <c r="A191" s="193">
        <v>44281</v>
      </c>
      <c r="B191">
        <v>-0.51859999999999995</v>
      </c>
      <c r="C191">
        <v>-0.35299999999999998</v>
      </c>
      <c r="D191">
        <v>1.44E-2</v>
      </c>
      <c r="E191">
        <v>0.41839999999999999</v>
      </c>
      <c r="F191">
        <v>0.43840000000000001</v>
      </c>
      <c r="G191">
        <v>107.97584000000001</v>
      </c>
      <c r="H191">
        <v>100.40997</v>
      </c>
      <c r="I191">
        <v>328.61532999999997</v>
      </c>
    </row>
    <row r="192" spans="1:9" x14ac:dyDescent="0.35">
      <c r="A192" s="193">
        <v>44280</v>
      </c>
      <c r="B192">
        <v>-0.52</v>
      </c>
      <c r="C192">
        <v>-0.36</v>
      </c>
      <c r="D192">
        <v>-1.3299999999999999E-2</v>
      </c>
      <c r="E192">
        <v>0.38</v>
      </c>
      <c r="F192">
        <v>0.40100000000000002</v>
      </c>
      <c r="G192">
        <v>108.3763</v>
      </c>
      <c r="H192">
        <v>100.65867</v>
      </c>
      <c r="I192">
        <v>331.18374999999997</v>
      </c>
    </row>
    <row r="193" spans="1:9" x14ac:dyDescent="0.35">
      <c r="A193" s="193">
        <v>44279</v>
      </c>
      <c r="B193">
        <v>-0.52</v>
      </c>
      <c r="C193">
        <v>-0.36</v>
      </c>
      <c r="D193">
        <v>-2.0999999999999999E-3</v>
      </c>
      <c r="E193">
        <v>0.39600000000000002</v>
      </c>
      <c r="F193">
        <v>0.42</v>
      </c>
      <c r="G193">
        <v>108.22503</v>
      </c>
      <c r="H193">
        <v>100.16753</v>
      </c>
      <c r="I193">
        <v>331.07409999999999</v>
      </c>
    </row>
    <row r="194" spans="1:9" x14ac:dyDescent="0.35">
      <c r="A194" s="193">
        <v>44278</v>
      </c>
      <c r="B194">
        <v>-0.52</v>
      </c>
      <c r="C194">
        <v>-0.35</v>
      </c>
      <c r="D194">
        <v>8.9999999999999993E-3</v>
      </c>
      <c r="E194">
        <v>0.4224</v>
      </c>
      <c r="F194">
        <v>0.437</v>
      </c>
      <c r="G194">
        <v>108.37228</v>
      </c>
      <c r="H194">
        <v>99.575950000000006</v>
      </c>
      <c r="I194">
        <v>331.02440999999999</v>
      </c>
    </row>
    <row r="195" spans="1:9" x14ac:dyDescent="0.35">
      <c r="A195" s="193">
        <v>44277</v>
      </c>
      <c r="B195">
        <v>-0.52</v>
      </c>
      <c r="C195">
        <v>-0.33</v>
      </c>
      <c r="D195">
        <v>4.8000000000000001E-2</v>
      </c>
      <c r="E195">
        <v>0.45</v>
      </c>
      <c r="F195">
        <v>0.47799999999999998</v>
      </c>
      <c r="G195">
        <v>108.47318</v>
      </c>
      <c r="H195">
        <v>98.803179999999998</v>
      </c>
      <c r="I195">
        <v>330.19644</v>
      </c>
    </row>
    <row r="196" spans="1:9" x14ac:dyDescent="0.35">
      <c r="A196" s="193">
        <v>44274</v>
      </c>
      <c r="B196">
        <v>-0.52</v>
      </c>
      <c r="C196">
        <v>-0.33</v>
      </c>
      <c r="D196">
        <v>5.5E-2</v>
      </c>
      <c r="E196">
        <v>0.45600000000000002</v>
      </c>
      <c r="F196">
        <v>0.48399999999999999</v>
      </c>
      <c r="G196">
        <v>108.32507</v>
      </c>
      <c r="H196">
        <v>98.34357</v>
      </c>
      <c r="I196">
        <v>327.63806</v>
      </c>
    </row>
    <row r="197" spans="1:9" x14ac:dyDescent="0.35">
      <c r="A197" s="193">
        <v>44273</v>
      </c>
      <c r="B197">
        <v>-0.51</v>
      </c>
      <c r="C197">
        <v>-0.32</v>
      </c>
      <c r="D197">
        <v>5.6000000000000001E-2</v>
      </c>
      <c r="E197">
        <v>0.46760000000000002</v>
      </c>
      <c r="F197">
        <v>0.49409999999999998</v>
      </c>
      <c r="G197">
        <v>108.15642</v>
      </c>
      <c r="H197">
        <v>97.484729999999999</v>
      </c>
      <c r="I197">
        <v>322.36658</v>
      </c>
    </row>
    <row r="198" spans="1:9" x14ac:dyDescent="0.35">
      <c r="A198" s="193">
        <v>44272</v>
      </c>
      <c r="B198">
        <v>-0.52</v>
      </c>
      <c r="C198">
        <v>-0.33</v>
      </c>
      <c r="D198">
        <v>3.3000000000000002E-2</v>
      </c>
      <c r="E198">
        <v>0.43490000000000001</v>
      </c>
      <c r="F198">
        <v>0.443</v>
      </c>
      <c r="G198">
        <v>107.80289</v>
      </c>
      <c r="H198">
        <v>97.094070000000002</v>
      </c>
      <c r="I198">
        <v>320.20776000000001</v>
      </c>
    </row>
    <row r="199" spans="1:9" x14ac:dyDescent="0.35">
      <c r="A199" s="193">
        <v>44271</v>
      </c>
      <c r="B199">
        <v>-0.52</v>
      </c>
      <c r="C199">
        <v>-0.34</v>
      </c>
      <c r="D199">
        <v>3.0000000000000001E-3</v>
      </c>
      <c r="E199">
        <v>0.38500000000000001</v>
      </c>
      <c r="F199">
        <v>0.40600000000000003</v>
      </c>
      <c r="G199">
        <v>106.86394</v>
      </c>
      <c r="H199">
        <v>97.483850000000004</v>
      </c>
      <c r="I199">
        <v>322.31182999999999</v>
      </c>
    </row>
    <row r="200" spans="1:9" x14ac:dyDescent="0.35">
      <c r="A200" s="193">
        <v>44270</v>
      </c>
      <c r="B200">
        <v>-0.51</v>
      </c>
      <c r="C200">
        <v>-0.34</v>
      </c>
      <c r="D200">
        <v>7.0000000000000001E-3</v>
      </c>
      <c r="E200">
        <v>0.39</v>
      </c>
      <c r="F200">
        <v>0.41299999999999998</v>
      </c>
      <c r="G200">
        <v>105.97320999999999</v>
      </c>
      <c r="H200">
        <v>97.405429999999996</v>
      </c>
      <c r="I200">
        <v>323.75299000000001</v>
      </c>
    </row>
    <row r="201" spans="1:9" x14ac:dyDescent="0.35">
      <c r="A201" s="193">
        <v>44267</v>
      </c>
      <c r="B201">
        <v>-0.51</v>
      </c>
      <c r="C201">
        <v>-0.32</v>
      </c>
      <c r="D201">
        <v>2.9000000000000001E-2</v>
      </c>
      <c r="E201">
        <v>0.40500000000000003</v>
      </c>
      <c r="F201">
        <v>0.42399999999999999</v>
      </c>
      <c r="G201">
        <v>105.23694999999999</v>
      </c>
      <c r="H201">
        <v>96.496560000000002</v>
      </c>
      <c r="I201">
        <v>321.57366999999999</v>
      </c>
    </row>
    <row r="202" spans="1:9" x14ac:dyDescent="0.35">
      <c r="A202" s="193">
        <v>44266</v>
      </c>
      <c r="B202">
        <v>-0.52149999999999996</v>
      </c>
      <c r="C202">
        <v>-0.33700000000000002</v>
      </c>
      <c r="D202">
        <v>-1.06E-2</v>
      </c>
      <c r="E202">
        <v>0.3609</v>
      </c>
      <c r="F202">
        <v>0.37540000000000001</v>
      </c>
      <c r="G202">
        <v>105.51322999999999</v>
      </c>
      <c r="H202">
        <v>96.799809999999994</v>
      </c>
      <c r="I202">
        <v>324.82431000000003</v>
      </c>
    </row>
    <row r="203" spans="1:9" x14ac:dyDescent="0.35">
      <c r="A203" s="193">
        <v>44265</v>
      </c>
      <c r="B203">
        <v>-0.50980000000000003</v>
      </c>
      <c r="C203">
        <v>-0.32600000000000001</v>
      </c>
      <c r="D203">
        <v>2.0999999999999999E-3</v>
      </c>
      <c r="E203">
        <v>0.35859999999999997</v>
      </c>
      <c r="F203">
        <v>0.36399999999999999</v>
      </c>
      <c r="G203">
        <v>106.01231</v>
      </c>
      <c r="H203">
        <v>96.872770000000003</v>
      </c>
      <c r="I203">
        <v>329.11432000000002</v>
      </c>
    </row>
    <row r="204" spans="1:9" x14ac:dyDescent="0.35">
      <c r="A204" s="193">
        <v>44264</v>
      </c>
      <c r="B204">
        <v>-0.51</v>
      </c>
      <c r="C204">
        <v>-0.32</v>
      </c>
      <c r="D204">
        <v>1.9E-2</v>
      </c>
      <c r="E204">
        <v>0.378</v>
      </c>
      <c r="F204">
        <v>0.38900000000000001</v>
      </c>
      <c r="G204">
        <v>105.56269</v>
      </c>
      <c r="H204">
        <v>96.419280000000001</v>
      </c>
      <c r="I204">
        <v>330.14841000000001</v>
      </c>
    </row>
    <row r="205" spans="1:9" x14ac:dyDescent="0.35">
      <c r="A205" s="193">
        <v>44263</v>
      </c>
      <c r="B205">
        <v>-0.51</v>
      </c>
      <c r="C205">
        <v>-0.3</v>
      </c>
      <c r="D205">
        <v>4.1000000000000002E-2</v>
      </c>
      <c r="E205">
        <v>0.40400000000000003</v>
      </c>
      <c r="F205">
        <v>0.41499999999999998</v>
      </c>
      <c r="G205">
        <v>104.99806</v>
      </c>
      <c r="H205">
        <v>95.740970000000004</v>
      </c>
      <c r="I205">
        <v>328.4957</v>
      </c>
    </row>
    <row r="206" spans="1:9" x14ac:dyDescent="0.35">
      <c r="A206" s="193">
        <v>44260</v>
      </c>
      <c r="B206">
        <v>-0.51</v>
      </c>
      <c r="C206">
        <v>-0.33</v>
      </c>
      <c r="D206">
        <v>1.6E-2</v>
      </c>
      <c r="E206">
        <v>0.379</v>
      </c>
      <c r="F206">
        <v>0.39100000000000001</v>
      </c>
      <c r="G206">
        <v>104.71275</v>
      </c>
      <c r="H206">
        <v>95.659369999999996</v>
      </c>
      <c r="I206">
        <v>326.48969</v>
      </c>
    </row>
    <row r="207" spans="1:9" x14ac:dyDescent="0.35">
      <c r="A207" s="193">
        <v>44259</v>
      </c>
      <c r="B207">
        <v>-0.51</v>
      </c>
      <c r="C207">
        <v>-0.33</v>
      </c>
      <c r="D207">
        <v>1.2999999999999999E-2</v>
      </c>
      <c r="E207">
        <v>0.3926</v>
      </c>
      <c r="F207">
        <v>0.39600000000000002</v>
      </c>
      <c r="G207">
        <v>103.75396000000001</v>
      </c>
      <c r="H207">
        <v>95.358969999999999</v>
      </c>
      <c r="I207">
        <v>323.81542999999999</v>
      </c>
    </row>
    <row r="208" spans="1:9" x14ac:dyDescent="0.35">
      <c r="A208" s="193">
        <v>44258</v>
      </c>
      <c r="B208">
        <v>-0.51329999999999998</v>
      </c>
      <c r="C208">
        <v>-0.3493</v>
      </c>
      <c r="D208">
        <v>-2.4E-2</v>
      </c>
      <c r="E208">
        <v>0.33900000000000002</v>
      </c>
      <c r="F208">
        <v>0.35299999999999998</v>
      </c>
      <c r="G208">
        <v>103.71921</v>
      </c>
      <c r="H208">
        <v>95.682749999999999</v>
      </c>
      <c r="I208">
        <v>325.42944</v>
      </c>
    </row>
    <row r="209" spans="1:9" x14ac:dyDescent="0.35">
      <c r="A209" s="193">
        <v>44257</v>
      </c>
      <c r="B209">
        <v>-0.51</v>
      </c>
      <c r="C209">
        <v>-0.36</v>
      </c>
      <c r="D209">
        <v>-0.05</v>
      </c>
      <c r="E209">
        <v>0.30099999999999999</v>
      </c>
      <c r="F209">
        <v>0.307</v>
      </c>
      <c r="G209">
        <v>103.71921</v>
      </c>
      <c r="H209">
        <v>95.682749999999999</v>
      </c>
      <c r="I209">
        <v>325.42944</v>
      </c>
    </row>
    <row r="210" spans="1:9" x14ac:dyDescent="0.35">
      <c r="A210" s="193">
        <v>44256</v>
      </c>
      <c r="B210">
        <v>-0.5</v>
      </c>
      <c r="C210">
        <v>-0.34</v>
      </c>
      <c r="D210">
        <v>-0.03</v>
      </c>
      <c r="E210">
        <v>0.312</v>
      </c>
      <c r="F210">
        <v>0.312</v>
      </c>
      <c r="G210">
        <v>104.35875</v>
      </c>
      <c r="H210">
        <v>96.097849999999994</v>
      </c>
      <c r="I210">
        <v>328.51877000000002</v>
      </c>
    </row>
    <row r="211" spans="1:9" x14ac:dyDescent="0.35">
      <c r="A211" s="193">
        <v>44255</v>
      </c>
      <c r="B211">
        <v>-0.5</v>
      </c>
      <c r="C211">
        <v>-0.31</v>
      </c>
      <c r="D211">
        <v>1.4999999999999999E-2</v>
      </c>
      <c r="E211">
        <v>0.34799999999999998</v>
      </c>
      <c r="F211">
        <v>0.34</v>
      </c>
      <c r="G211">
        <v>104.88509000000001</v>
      </c>
      <c r="H211">
        <v>95.483350000000002</v>
      </c>
      <c r="I211">
        <v>322.55187999999998</v>
      </c>
    </row>
    <row r="212" spans="1:9" x14ac:dyDescent="0.35">
      <c r="A212" s="193">
        <v>44253</v>
      </c>
      <c r="B212">
        <v>-0.5</v>
      </c>
      <c r="C212">
        <v>-0.31</v>
      </c>
      <c r="D212">
        <v>1.4999999999999999E-2</v>
      </c>
      <c r="E212">
        <v>0.34799999999999998</v>
      </c>
      <c r="F212">
        <v>0.34</v>
      </c>
      <c r="G212">
        <v>104.88509000000001</v>
      </c>
      <c r="H212">
        <v>95.483350000000002</v>
      </c>
      <c r="I212">
        <v>322.55187999999998</v>
      </c>
    </row>
    <row r="213" spans="1:9" x14ac:dyDescent="0.35">
      <c r="A213" s="193">
        <v>44252</v>
      </c>
      <c r="B213">
        <v>-0.5</v>
      </c>
      <c r="C213">
        <v>-0.23</v>
      </c>
      <c r="D213">
        <v>0.106</v>
      </c>
      <c r="E213">
        <v>0.439</v>
      </c>
      <c r="F213">
        <v>0.438</v>
      </c>
      <c r="G213">
        <v>102.21773</v>
      </c>
      <c r="H213">
        <v>93.027730000000005</v>
      </c>
      <c r="I213">
        <v>310.51519999999999</v>
      </c>
    </row>
    <row r="214" spans="1:9" x14ac:dyDescent="0.35">
      <c r="A214" s="193">
        <v>44251</v>
      </c>
      <c r="B214">
        <v>-0.51</v>
      </c>
      <c r="C214">
        <v>-0.34</v>
      </c>
      <c r="D214">
        <v>-1.4E-3</v>
      </c>
      <c r="E214">
        <v>0.36099999999999999</v>
      </c>
      <c r="F214">
        <v>0.377</v>
      </c>
      <c r="G214">
        <v>102.62358999999999</v>
      </c>
      <c r="H214">
        <v>93.067419999999998</v>
      </c>
      <c r="I214">
        <v>314.62247000000002</v>
      </c>
    </row>
    <row r="215" spans="1:9" x14ac:dyDescent="0.35">
      <c r="A215" s="193">
        <v>44250</v>
      </c>
      <c r="B215">
        <v>-0.51</v>
      </c>
      <c r="C215">
        <v>-0.34</v>
      </c>
      <c r="D215">
        <v>-1.3299999999999999E-2</v>
      </c>
      <c r="E215">
        <v>0.35</v>
      </c>
      <c r="F215">
        <v>0.36599999999999999</v>
      </c>
      <c r="G215">
        <v>103.03857000000001</v>
      </c>
      <c r="H215">
        <v>93.086600000000004</v>
      </c>
      <c r="I215">
        <v>315.74808000000002</v>
      </c>
    </row>
    <row r="216" spans="1:9" x14ac:dyDescent="0.35">
      <c r="A216" s="193">
        <v>44249</v>
      </c>
      <c r="B216">
        <v>-0.51</v>
      </c>
      <c r="C216">
        <v>-0.34</v>
      </c>
      <c r="D216">
        <v>-2.23E-2</v>
      </c>
      <c r="E216">
        <v>0.34300000000000003</v>
      </c>
      <c r="F216">
        <v>0.35799999999999998</v>
      </c>
      <c r="G216">
        <v>102.84068000000001</v>
      </c>
      <c r="H216">
        <v>93.136510000000001</v>
      </c>
      <c r="I216">
        <v>316.64010999999999</v>
      </c>
    </row>
    <row r="217" spans="1:9" x14ac:dyDescent="0.35">
      <c r="A217" s="193">
        <v>44248</v>
      </c>
      <c r="B217">
        <v>-0.51</v>
      </c>
      <c r="C217">
        <v>-0.33</v>
      </c>
      <c r="D217">
        <v>2.1999999999999999E-2</v>
      </c>
      <c r="E217">
        <v>0.38300000000000001</v>
      </c>
      <c r="F217">
        <v>0.4</v>
      </c>
      <c r="G217">
        <v>101.73531</v>
      </c>
      <c r="H217">
        <v>92.345839999999995</v>
      </c>
      <c r="I217">
        <v>314.14348999999999</v>
      </c>
    </row>
    <row r="218" spans="1:9" x14ac:dyDescent="0.35">
      <c r="A218" s="193">
        <v>44246</v>
      </c>
      <c r="B218">
        <v>-0.51</v>
      </c>
      <c r="C218">
        <v>-0.33</v>
      </c>
      <c r="D218">
        <v>2.1999999999999999E-2</v>
      </c>
      <c r="E218">
        <v>0.38300000000000001</v>
      </c>
      <c r="F218">
        <v>0.4</v>
      </c>
      <c r="G218">
        <v>101.73531</v>
      </c>
      <c r="H218">
        <v>92.345839999999995</v>
      </c>
      <c r="I218">
        <v>314.14348999999999</v>
      </c>
    </row>
    <row r="219" spans="1:9" x14ac:dyDescent="0.35">
      <c r="A219" s="193">
        <v>44245</v>
      </c>
      <c r="B219">
        <v>-0.52</v>
      </c>
      <c r="C219">
        <v>-0.35</v>
      </c>
      <c r="D219">
        <v>-2.64E-2</v>
      </c>
      <c r="E219">
        <v>0.33500000000000002</v>
      </c>
      <c r="F219">
        <v>0.35499999999999998</v>
      </c>
      <c r="G219">
        <v>102.44889000000001</v>
      </c>
      <c r="H219">
        <v>92.912419999999997</v>
      </c>
      <c r="I219">
        <v>315.79611</v>
      </c>
    </row>
    <row r="220" spans="1:9" x14ac:dyDescent="0.35">
      <c r="A220" s="193">
        <v>44244</v>
      </c>
      <c r="B220">
        <v>-0.52</v>
      </c>
      <c r="C220">
        <v>-0.37</v>
      </c>
      <c r="D220">
        <v>-0.04</v>
      </c>
      <c r="E220">
        <v>0.32400000000000001</v>
      </c>
      <c r="F220">
        <v>0.34699999999999998</v>
      </c>
      <c r="G220">
        <v>102.43491</v>
      </c>
      <c r="H220">
        <v>93.073080000000004</v>
      </c>
      <c r="I220">
        <v>317.19186000000002</v>
      </c>
    </row>
    <row r="221" spans="1:9" x14ac:dyDescent="0.35">
      <c r="A221" s="193">
        <v>44243</v>
      </c>
      <c r="B221">
        <v>-0.52</v>
      </c>
      <c r="C221">
        <v>-0.35</v>
      </c>
      <c r="D221">
        <v>-2.0199999999999999E-2</v>
      </c>
      <c r="E221">
        <v>0.35299999999999998</v>
      </c>
      <c r="F221">
        <v>0.38</v>
      </c>
      <c r="G221">
        <v>101.5517</v>
      </c>
      <c r="H221">
        <v>92.800020000000004</v>
      </c>
      <c r="I221">
        <v>315.44241</v>
      </c>
    </row>
    <row r="222" spans="1:9" x14ac:dyDescent="0.35">
      <c r="A222" s="193">
        <v>44242</v>
      </c>
      <c r="B222">
        <v>-0.52</v>
      </c>
      <c r="C222">
        <v>-0.37</v>
      </c>
      <c r="D222">
        <v>-0.05</v>
      </c>
      <c r="E222">
        <v>0.30399999999999999</v>
      </c>
      <c r="F222">
        <v>0.33</v>
      </c>
      <c r="G222">
        <v>101.98586</v>
      </c>
      <c r="H222">
        <v>93.439970000000002</v>
      </c>
      <c r="I222">
        <v>318.77875</v>
      </c>
    </row>
    <row r="223" spans="1:9" x14ac:dyDescent="0.35">
      <c r="A223" s="193">
        <v>44239</v>
      </c>
      <c r="B223">
        <v>-0.52539999999999998</v>
      </c>
      <c r="C223">
        <v>-0.3997</v>
      </c>
      <c r="D223">
        <v>-9.8799999999999999E-2</v>
      </c>
      <c r="E223">
        <v>0.26019999999999999</v>
      </c>
      <c r="F223">
        <v>0.28420000000000001</v>
      </c>
      <c r="G223">
        <v>102.96259999999999</v>
      </c>
      <c r="H223">
        <v>93.905699999999996</v>
      </c>
      <c r="I223">
        <v>323.34780999999998</v>
      </c>
    </row>
    <row r="224" spans="1:9" x14ac:dyDescent="0.35">
      <c r="A224" s="193">
        <v>44238</v>
      </c>
      <c r="B224">
        <v>-0.53</v>
      </c>
      <c r="C224">
        <v>-0.41</v>
      </c>
      <c r="D224">
        <v>-0.13</v>
      </c>
      <c r="E224">
        <v>0.21</v>
      </c>
      <c r="F224">
        <v>0.22600000000000001</v>
      </c>
      <c r="G224">
        <v>103.2188</v>
      </c>
      <c r="H224">
        <v>94.208650000000006</v>
      </c>
      <c r="I224">
        <v>324.69833</v>
      </c>
    </row>
    <row r="225" spans="1:9" x14ac:dyDescent="0.35">
      <c r="A225" s="193">
        <v>44237</v>
      </c>
      <c r="B225">
        <v>-0.52</v>
      </c>
      <c r="C225">
        <v>-0.41</v>
      </c>
      <c r="D225">
        <v>-0.12</v>
      </c>
      <c r="E225">
        <v>0.218</v>
      </c>
      <c r="F225">
        <v>0.23400000000000001</v>
      </c>
      <c r="G225">
        <v>103.15298</v>
      </c>
      <c r="H225">
        <v>94.058210000000003</v>
      </c>
      <c r="I225">
        <v>325.13116000000002</v>
      </c>
    </row>
    <row r="226" spans="1:9" x14ac:dyDescent="0.35">
      <c r="A226" s="193">
        <v>44236</v>
      </c>
      <c r="B226">
        <v>-0.52</v>
      </c>
      <c r="C226">
        <v>-0.4</v>
      </c>
      <c r="D226">
        <v>-0.12</v>
      </c>
      <c r="E226">
        <v>0.21099999999999999</v>
      </c>
      <c r="F226">
        <v>0.22500000000000001</v>
      </c>
      <c r="G226">
        <v>103.67636</v>
      </c>
      <c r="H226">
        <v>94.199330000000003</v>
      </c>
      <c r="I226">
        <v>326.51105000000001</v>
      </c>
    </row>
    <row r="227" spans="1:9" x14ac:dyDescent="0.35">
      <c r="A227" s="193">
        <v>44235</v>
      </c>
      <c r="B227">
        <v>-0.52</v>
      </c>
      <c r="C227">
        <v>-0.4</v>
      </c>
      <c r="D227">
        <v>-0.11</v>
      </c>
      <c r="E227">
        <v>0.21199999999999999</v>
      </c>
      <c r="F227">
        <v>0.224</v>
      </c>
      <c r="G227">
        <v>103.3802</v>
      </c>
      <c r="H227">
        <v>94.037890000000004</v>
      </c>
      <c r="I227">
        <v>324.88434000000001</v>
      </c>
    </row>
    <row r="228" spans="1:9" x14ac:dyDescent="0.35">
      <c r="A228" s="193">
        <v>44232</v>
      </c>
      <c r="B228">
        <v>-0.52</v>
      </c>
      <c r="C228">
        <v>-0.4</v>
      </c>
      <c r="D228">
        <v>-0.11</v>
      </c>
      <c r="E228">
        <v>0.21099999999999999</v>
      </c>
      <c r="F228">
        <v>0.221</v>
      </c>
      <c r="G228">
        <v>103.89492</v>
      </c>
      <c r="H228">
        <v>94.384249999999994</v>
      </c>
      <c r="I228">
        <v>326.32895000000002</v>
      </c>
    </row>
    <row r="229" spans="1:9" x14ac:dyDescent="0.35">
      <c r="A229" s="193">
        <v>44231</v>
      </c>
      <c r="B229">
        <v>-0.53</v>
      </c>
      <c r="C229">
        <v>-0.41</v>
      </c>
      <c r="D229">
        <v>-0.14000000000000001</v>
      </c>
      <c r="E229">
        <v>0.183</v>
      </c>
      <c r="F229">
        <v>0.191</v>
      </c>
      <c r="G229">
        <v>104.84685</v>
      </c>
      <c r="H229">
        <v>95.203559999999996</v>
      </c>
      <c r="I229">
        <v>329.42721999999998</v>
      </c>
    </row>
    <row r="230" spans="1:9" customFormat="1" x14ac:dyDescent="0.35">
      <c r="A230" s="193">
        <v>44230</v>
      </c>
      <c r="B230">
        <v>-0.53</v>
      </c>
      <c r="C230">
        <v>-0.41</v>
      </c>
      <c r="D230">
        <v>-0.14000000000000001</v>
      </c>
      <c r="E230">
        <v>0.17100000000000001</v>
      </c>
      <c r="F230">
        <v>0.17599999999999999</v>
      </c>
      <c r="G230">
        <v>105.37868</v>
      </c>
      <c r="H230">
        <v>95.820080000000004</v>
      </c>
      <c r="I230">
        <v>333.09005999999999</v>
      </c>
    </row>
    <row r="231" spans="1:9" customFormat="1" x14ac:dyDescent="0.35">
      <c r="A231" s="193">
        <v>44229</v>
      </c>
      <c r="B231">
        <v>-0.53</v>
      </c>
      <c r="C231">
        <v>-0.43</v>
      </c>
      <c r="D231">
        <v>-0.17</v>
      </c>
      <c r="E231">
        <v>0.13700000000000001</v>
      </c>
      <c r="F231">
        <v>0.13800000000000001</v>
      </c>
      <c r="G231">
        <v>107.3986</v>
      </c>
      <c r="H231">
        <v>97.555409999999995</v>
      </c>
      <c r="I231">
        <v>342.00537000000003</v>
      </c>
    </row>
    <row r="232" spans="1:9" customFormat="1" x14ac:dyDescent="0.35">
      <c r="A232" s="193">
        <v>44228</v>
      </c>
      <c r="B232">
        <v>-0.54</v>
      </c>
      <c r="C232">
        <v>-0.44</v>
      </c>
      <c r="D232">
        <v>-0.19</v>
      </c>
      <c r="E232">
        <v>0.115</v>
      </c>
      <c r="F232">
        <v>0.113</v>
      </c>
      <c r="G232">
        <v>109.52271</v>
      </c>
      <c r="H232">
        <v>99.180220000000006</v>
      </c>
      <c r="I232">
        <v>349.90973000000002</v>
      </c>
    </row>
    <row r="233" spans="1:9" customFormat="1" x14ac:dyDescent="0.35">
      <c r="A233" s="193">
        <v>44225</v>
      </c>
      <c r="B233">
        <v>-0.54</v>
      </c>
      <c r="C233">
        <v>-0.44</v>
      </c>
      <c r="D233">
        <v>-0.19</v>
      </c>
      <c r="E233">
        <v>0.115</v>
      </c>
      <c r="F233">
        <v>0.115</v>
      </c>
      <c r="G233">
        <v>110.53098</v>
      </c>
      <c r="H233">
        <v>99.518519999999995</v>
      </c>
      <c r="I233">
        <v>350.10144000000003</v>
      </c>
    </row>
    <row r="234" spans="1:9" customFormat="1" x14ac:dyDescent="0.35">
      <c r="A234" s="193">
        <v>44224</v>
      </c>
      <c r="B234">
        <v>-0.54</v>
      </c>
      <c r="C234">
        <v>-0.45</v>
      </c>
      <c r="D234">
        <v>-0.2</v>
      </c>
      <c r="E234">
        <v>9.6000000000000002E-2</v>
      </c>
      <c r="F234">
        <v>9.5000000000000001E-2</v>
      </c>
      <c r="G234">
        <v>112.43953999999999</v>
      </c>
      <c r="H234">
        <v>100.6888</v>
      </c>
      <c r="I234">
        <v>353.64132999999998</v>
      </c>
    </row>
    <row r="235" spans="1:9" customFormat="1" x14ac:dyDescent="0.35">
      <c r="A235" s="193">
        <v>44223</v>
      </c>
      <c r="B235">
        <v>-0.54</v>
      </c>
      <c r="C235">
        <v>-0.45</v>
      </c>
      <c r="D235">
        <v>-0.21</v>
      </c>
      <c r="E235">
        <v>8.2000000000000003E-2</v>
      </c>
      <c r="F235">
        <v>0.08</v>
      </c>
      <c r="G235">
        <v>109.68071</v>
      </c>
      <c r="H235">
        <v>98.434749999999994</v>
      </c>
      <c r="I235">
        <v>346.68909000000002</v>
      </c>
    </row>
    <row r="236" spans="1:9" customFormat="1" x14ac:dyDescent="0.35">
      <c r="A236" s="193">
        <v>44222</v>
      </c>
      <c r="B236">
        <v>-0.53</v>
      </c>
      <c r="C236">
        <v>-0.44</v>
      </c>
      <c r="D236">
        <v>-0.21</v>
      </c>
      <c r="E236">
        <v>8.1000000000000003E-2</v>
      </c>
      <c r="F236">
        <v>7.5999999999999998E-2</v>
      </c>
      <c r="G236">
        <v>107.76208</v>
      </c>
      <c r="H236">
        <v>96.620649999999998</v>
      </c>
      <c r="I236">
        <v>341.74063000000001</v>
      </c>
    </row>
    <row r="237" spans="1:9" customFormat="1" x14ac:dyDescent="0.35">
      <c r="A237" s="193">
        <v>44221</v>
      </c>
      <c r="B237">
        <v>-0.53</v>
      </c>
      <c r="C237">
        <v>-0.45</v>
      </c>
      <c r="D237">
        <v>-0.23</v>
      </c>
      <c r="E237">
        <v>0.05</v>
      </c>
      <c r="F237">
        <v>4.3999999999999997E-2</v>
      </c>
      <c r="G237">
        <v>107.4628</v>
      </c>
      <c r="H237">
        <v>96.052809999999994</v>
      </c>
      <c r="I237">
        <v>339.08746000000002</v>
      </c>
    </row>
    <row r="238" spans="1:9" customFormat="1" x14ac:dyDescent="0.35">
      <c r="A238" s="193">
        <v>44218</v>
      </c>
      <c r="B238">
        <v>-0.52</v>
      </c>
      <c r="C238">
        <v>-0.43</v>
      </c>
      <c r="D238">
        <v>-0.2</v>
      </c>
      <c r="E238">
        <v>0.08</v>
      </c>
      <c r="F238">
        <v>7.2999999999999995E-2</v>
      </c>
      <c r="G238">
        <v>106.59643</v>
      </c>
      <c r="H238">
        <v>94.920479999999998</v>
      </c>
      <c r="I238">
        <v>334.21863000000002</v>
      </c>
    </row>
    <row r="239" spans="1:9" customFormat="1" x14ac:dyDescent="0.35">
      <c r="A239" s="193">
        <v>44217</v>
      </c>
      <c r="B239">
        <v>-0.53</v>
      </c>
      <c r="C239">
        <v>-0.42</v>
      </c>
      <c r="D239">
        <v>-0.18</v>
      </c>
      <c r="E239">
        <v>0.106</v>
      </c>
      <c r="F239">
        <v>9.8000000000000004E-2</v>
      </c>
      <c r="G239">
        <v>105.20612</v>
      </c>
      <c r="H239">
        <v>94.289670000000001</v>
      </c>
      <c r="I239">
        <v>331.19173999999998</v>
      </c>
    </row>
    <row r="240" spans="1:9" customFormat="1" x14ac:dyDescent="0.35">
      <c r="A240" s="193">
        <v>44216</v>
      </c>
      <c r="B240">
        <v>-0.53</v>
      </c>
      <c r="C240">
        <v>-0.44</v>
      </c>
      <c r="D240">
        <v>-0.22</v>
      </c>
      <c r="E240">
        <v>0.06</v>
      </c>
      <c r="F240">
        <v>4.8000000000000001E-2</v>
      </c>
      <c r="G240">
        <v>106.51146</v>
      </c>
      <c r="H240">
        <v>95.311220000000006</v>
      </c>
      <c r="I240">
        <v>336.95114000000001</v>
      </c>
    </row>
    <row r="241" spans="1:13" customFormat="1" x14ac:dyDescent="0.35">
      <c r="A241" s="193">
        <v>44215</v>
      </c>
      <c r="B241">
        <v>-0.53</v>
      </c>
      <c r="C241">
        <v>-0.45</v>
      </c>
      <c r="D241">
        <v>-0.22</v>
      </c>
      <c r="E241">
        <v>5.2999999999999999E-2</v>
      </c>
      <c r="F241">
        <v>3.9E-2</v>
      </c>
      <c r="G241">
        <v>108.14839000000001</v>
      </c>
      <c r="H241">
        <v>95.656120000000001</v>
      </c>
      <c r="I241">
        <v>341.74542000000002</v>
      </c>
    </row>
    <row r="242" spans="1:13" customFormat="1" x14ac:dyDescent="0.35">
      <c r="A242" s="193">
        <v>44214</v>
      </c>
      <c r="B242">
        <v>-0.54</v>
      </c>
      <c r="C242">
        <v>-0.45</v>
      </c>
      <c r="D242">
        <v>-0.22</v>
      </c>
      <c r="E242">
        <v>5.3999999999999999E-2</v>
      </c>
      <c r="F242">
        <v>0.04</v>
      </c>
      <c r="G242">
        <v>109.03848000000001</v>
      </c>
      <c r="H242">
        <v>95.581860000000006</v>
      </c>
      <c r="I242">
        <v>344.00322999999997</v>
      </c>
    </row>
    <row r="243" spans="1:13" customFormat="1" x14ac:dyDescent="0.35">
      <c r="A243" s="193">
        <v>44211</v>
      </c>
      <c r="B243">
        <v>-0.54</v>
      </c>
      <c r="C243">
        <v>-0.46</v>
      </c>
      <c r="D243">
        <v>-0.24</v>
      </c>
      <c r="E243">
        <v>3.7999999999999999E-2</v>
      </c>
      <c r="F243">
        <v>2.3E-2</v>
      </c>
      <c r="G243">
        <v>108.61951000000001</v>
      </c>
      <c r="H243">
        <v>95.056979999999996</v>
      </c>
      <c r="I243">
        <v>343.54840000000002</v>
      </c>
    </row>
    <row r="244" spans="1:13" customFormat="1" x14ac:dyDescent="0.35">
      <c r="A244" s="193">
        <v>44210</v>
      </c>
      <c r="B244">
        <v>-0.54</v>
      </c>
      <c r="C244">
        <v>-0.46</v>
      </c>
      <c r="D244">
        <v>-0.24</v>
      </c>
      <c r="E244">
        <v>3.1E-2</v>
      </c>
      <c r="F244">
        <v>1.2E-2</v>
      </c>
      <c r="G244">
        <v>108.45712</v>
      </c>
      <c r="H244">
        <v>94.91968</v>
      </c>
      <c r="I244">
        <v>344.49639999999999</v>
      </c>
    </row>
    <row r="245" spans="1:13" customFormat="1" x14ac:dyDescent="0.35">
      <c r="A245" s="193">
        <v>44209</v>
      </c>
      <c r="B245">
        <v>-0.53</v>
      </c>
      <c r="C245">
        <v>-0.45</v>
      </c>
      <c r="D245">
        <v>-0.23</v>
      </c>
      <c r="E245">
        <v>3.5999999999999997E-2</v>
      </c>
      <c r="F245">
        <v>1.7000000000000001E-2</v>
      </c>
      <c r="G245">
        <v>107.74</v>
      </c>
      <c r="H245">
        <v>94.199680000000001</v>
      </c>
      <c r="I245">
        <v>342.13292999999999</v>
      </c>
    </row>
    <row r="246" spans="1:13" customFormat="1" x14ac:dyDescent="0.35">
      <c r="A246" s="193">
        <v>44208</v>
      </c>
      <c r="B246">
        <v>-0.53</v>
      </c>
      <c r="C246">
        <v>-0.43</v>
      </c>
      <c r="D246">
        <v>-0.2</v>
      </c>
      <c r="E246">
        <v>9.4299999999999995E-2</v>
      </c>
      <c r="F246">
        <v>6.6000000000000003E-2</v>
      </c>
      <c r="G246">
        <v>106.15658000000001</v>
      </c>
      <c r="H246">
        <v>93.197590000000005</v>
      </c>
      <c r="I246">
        <v>338.18903</v>
      </c>
    </row>
    <row r="247" spans="1:13" customFormat="1" x14ac:dyDescent="0.35">
      <c r="A247" s="193">
        <v>44207</v>
      </c>
      <c r="B247">
        <v>-0.53</v>
      </c>
      <c r="C247">
        <v>-0.44</v>
      </c>
      <c r="D247">
        <v>-0.21</v>
      </c>
      <c r="E247">
        <v>6.8000000000000005E-2</v>
      </c>
      <c r="F247">
        <v>5.2999999999999999E-2</v>
      </c>
      <c r="G247">
        <v>104.01663000000001</v>
      </c>
      <c r="H247">
        <v>92.874989999999997</v>
      </c>
      <c r="I247">
        <v>337.49335000000002</v>
      </c>
    </row>
    <row r="248" spans="1:13" customFormat="1" x14ac:dyDescent="0.35">
      <c r="A248" s="193">
        <v>44204</v>
      </c>
      <c r="B248">
        <v>-0.53</v>
      </c>
      <c r="C248">
        <v>-0.45</v>
      </c>
      <c r="D248">
        <v>-0.23</v>
      </c>
      <c r="E248">
        <v>4.3999999999999997E-2</v>
      </c>
      <c r="F248">
        <v>2.5999999999999999E-2</v>
      </c>
      <c r="G248">
        <v>103.23662</v>
      </c>
      <c r="H248">
        <v>93.046250000000001</v>
      </c>
      <c r="I248">
        <v>338.40228000000002</v>
      </c>
    </row>
    <row r="249" spans="1:13" customFormat="1" x14ac:dyDescent="0.35">
      <c r="A249" s="193">
        <v>44203</v>
      </c>
      <c r="B249">
        <v>-0.54359999999999997</v>
      </c>
      <c r="C249">
        <v>-0.47099999999999997</v>
      </c>
      <c r="D249">
        <v>-0.249</v>
      </c>
      <c r="E249">
        <v>2.9000000000000001E-2</v>
      </c>
      <c r="F249">
        <v>8.0000000000000002E-3</v>
      </c>
      <c r="G249">
        <v>104.45213</v>
      </c>
      <c r="H249">
        <v>95.436779999999999</v>
      </c>
      <c r="I249">
        <v>344.60324000000003</v>
      </c>
    </row>
    <row r="250" spans="1:13" customFormat="1" x14ac:dyDescent="0.35">
      <c r="A250" s="193">
        <v>44202</v>
      </c>
      <c r="B250">
        <v>-0.54</v>
      </c>
      <c r="C250">
        <v>-0.47</v>
      </c>
      <c r="D250">
        <v>-0.26</v>
      </c>
      <c r="E250">
        <v>1.7000000000000001E-2</v>
      </c>
      <c r="F250">
        <v>-1.5599999999999999E-2</v>
      </c>
      <c r="G250">
        <v>104.45213</v>
      </c>
      <c r="H250">
        <v>95.436779999999999</v>
      </c>
      <c r="I250">
        <v>344.60324000000003</v>
      </c>
    </row>
    <row r="251" spans="1:13" customFormat="1" x14ac:dyDescent="0.35">
      <c r="A251" s="193">
        <v>44201</v>
      </c>
      <c r="B251">
        <v>-0.54</v>
      </c>
      <c r="C251">
        <v>-0.48</v>
      </c>
      <c r="D251">
        <v>-0.27</v>
      </c>
      <c r="E251">
        <v>-6.6E-3</v>
      </c>
      <c r="F251">
        <v>-0.02</v>
      </c>
      <c r="G251">
        <v>105.58401000000001</v>
      </c>
      <c r="H251">
        <v>97.1477</v>
      </c>
      <c r="I251">
        <v>348.43704000000002</v>
      </c>
    </row>
    <row r="252" spans="1:13" customFormat="1" x14ac:dyDescent="0.35">
      <c r="A252" s="193">
        <v>44200</v>
      </c>
      <c r="B252">
        <v>-0.54</v>
      </c>
      <c r="C252">
        <v>-0.49</v>
      </c>
      <c r="D252">
        <v>-0.3</v>
      </c>
      <c r="E252">
        <v>-0.03</v>
      </c>
      <c r="F252">
        <v>-0.05</v>
      </c>
      <c r="G252">
        <v>106.04599</v>
      </c>
      <c r="H252">
        <v>97.726070000000007</v>
      </c>
      <c r="I252">
        <v>350.04629999999997</v>
      </c>
    </row>
    <row r="253" spans="1:13" customFormat="1" x14ac:dyDescent="0.35">
      <c r="A253" s="193">
        <v>44197</v>
      </c>
      <c r="B253">
        <v>-0.53310000000000002</v>
      </c>
      <c r="C253">
        <v>-0.46200000000000002</v>
      </c>
      <c r="D253">
        <v>-0.28899999999999998</v>
      </c>
      <c r="E253">
        <v>5.4999999999999997E-3</v>
      </c>
      <c r="F253">
        <v>-2.9000000000000001E-2</v>
      </c>
      <c r="G253">
        <v>107.13424999999999</v>
      </c>
      <c r="H253">
        <v>97.776889999999995</v>
      </c>
      <c r="I253">
        <v>353.47255999999999</v>
      </c>
    </row>
    <row r="254" spans="1:13" customFormat="1" x14ac:dyDescent="0.35">
      <c r="A254" s="193">
        <v>44196</v>
      </c>
      <c r="B254">
        <v>-0.53310000000000002</v>
      </c>
      <c r="C254">
        <v>-0.46</v>
      </c>
      <c r="D254">
        <v>-0.27</v>
      </c>
      <c r="E254">
        <v>5.4999999999999997E-3</v>
      </c>
      <c r="F254">
        <v>-2.9000000000000001E-2</v>
      </c>
      <c r="G254">
        <v>107.13424999999999</v>
      </c>
      <c r="H254">
        <v>97.776889999999995</v>
      </c>
      <c r="I254">
        <v>353.47255999999999</v>
      </c>
      <c r="K254" s="62">
        <v>108.21357</v>
      </c>
      <c r="L254" s="62">
        <v>101.47514</v>
      </c>
      <c r="M254" s="62">
        <v>343.82567999999998</v>
      </c>
    </row>
    <row r="255" spans="1:13" customFormat="1" x14ac:dyDescent="0.35">
      <c r="A255" s="193">
        <v>44195</v>
      </c>
      <c r="B255">
        <v>-0.52800000000000002</v>
      </c>
      <c r="C255">
        <v>-0.46700000000000003</v>
      </c>
      <c r="D255">
        <v>-0.26829999999999998</v>
      </c>
      <c r="E255">
        <v>2.0000000000000001E-4</v>
      </c>
      <c r="F255">
        <v>-0.03</v>
      </c>
      <c r="G255">
        <v>107.12361</v>
      </c>
      <c r="H255">
        <v>97.763660000000002</v>
      </c>
      <c r="I255">
        <v>353.40802000000002</v>
      </c>
      <c r="K255">
        <f>G254-K254</f>
        <v>-1.0793200000000098</v>
      </c>
      <c r="L255">
        <f t="shared" ref="L255:M255" si="0">H254-L254</f>
        <v>-3.6982500000000016</v>
      </c>
      <c r="M255">
        <f t="shared" si="0"/>
        <v>9.6468800000000101</v>
      </c>
    </row>
    <row r="256" spans="1:13" customFormat="1" x14ac:dyDescent="0.35">
      <c r="A256" s="193">
        <v>44194</v>
      </c>
      <c r="B256">
        <v>-0.52700000000000002</v>
      </c>
      <c r="C256">
        <v>-0.46</v>
      </c>
      <c r="D256">
        <v>-0.26669999999999999</v>
      </c>
      <c r="E256">
        <v>-1.6999999999999999E-3</v>
      </c>
      <c r="F256">
        <v>-3.1699999999999999E-2</v>
      </c>
      <c r="G256">
        <v>107.68848</v>
      </c>
      <c r="H256">
        <v>97.943600000000004</v>
      </c>
      <c r="I256">
        <v>354.78442000000001</v>
      </c>
      <c r="K256" s="192">
        <f>K255/10000</f>
        <v>-1.0793200000000099E-4</v>
      </c>
      <c r="L256" s="192">
        <f t="shared" ref="L256:M256" si="1">L255/10000</f>
        <v>-3.6982500000000017E-4</v>
      </c>
      <c r="M256" s="192">
        <f t="shared" si="1"/>
        <v>9.6468800000000098E-4</v>
      </c>
    </row>
    <row r="257" spans="1:9" customFormat="1" x14ac:dyDescent="0.35">
      <c r="A257" s="193">
        <v>44193</v>
      </c>
      <c r="B257">
        <v>-0.52</v>
      </c>
      <c r="C257">
        <v>-0.45400000000000001</v>
      </c>
      <c r="D257">
        <v>-0.2586</v>
      </c>
      <c r="E257">
        <v>8.8000000000000005E-3</v>
      </c>
      <c r="F257">
        <v>-2.46E-2</v>
      </c>
      <c r="G257">
        <v>108.13329</v>
      </c>
      <c r="H257">
        <v>97.762839999999997</v>
      </c>
      <c r="I257">
        <v>353.30504999999999</v>
      </c>
    </row>
    <row r="258" spans="1:9" customFormat="1" x14ac:dyDescent="0.35">
      <c r="A258" s="193">
        <v>44190</v>
      </c>
      <c r="B258">
        <v>-0.53</v>
      </c>
      <c r="C258">
        <v>-0.45500000000000002</v>
      </c>
      <c r="D258">
        <v>-0.25750000000000001</v>
      </c>
      <c r="E258">
        <v>1.55E-2</v>
      </c>
      <c r="F258">
        <v>-2.8799999999999999E-2</v>
      </c>
      <c r="G258">
        <v>108.41824</v>
      </c>
      <c r="H258">
        <v>97.816860000000005</v>
      </c>
      <c r="I258">
        <v>353.21517999999998</v>
      </c>
    </row>
    <row r="259" spans="1:9" customFormat="1" x14ac:dyDescent="0.35">
      <c r="A259" s="193">
        <v>44189</v>
      </c>
      <c r="B259">
        <v>-0.51790000000000003</v>
      </c>
      <c r="C259">
        <v>-0.45500000000000002</v>
      </c>
      <c r="D259">
        <v>-0.25750000000000001</v>
      </c>
      <c r="E259">
        <v>1.55E-2</v>
      </c>
      <c r="F259">
        <v>-1.7000000000000001E-2</v>
      </c>
      <c r="G259">
        <v>108.41824</v>
      </c>
      <c r="H259">
        <v>97.816860000000005</v>
      </c>
      <c r="I259">
        <v>353.21517999999998</v>
      </c>
    </row>
    <row r="260" spans="1:9" customFormat="1" x14ac:dyDescent="0.35">
      <c r="A260" s="193">
        <v>44188</v>
      </c>
      <c r="B260">
        <v>-0.52039999999999997</v>
      </c>
      <c r="C260">
        <v>-0.44600000000000001</v>
      </c>
      <c r="D260">
        <v>-0.24340000000000001</v>
      </c>
      <c r="E260">
        <v>1.9199999999999998E-2</v>
      </c>
      <c r="F260">
        <v>-1.5299999999999999E-2</v>
      </c>
      <c r="G260">
        <v>108.41824</v>
      </c>
      <c r="H260">
        <v>97.816860000000005</v>
      </c>
      <c r="I260">
        <v>353.17682000000002</v>
      </c>
    </row>
    <row r="261" spans="1:9" customFormat="1" x14ac:dyDescent="0.35">
      <c r="A261" s="193">
        <v>44187</v>
      </c>
      <c r="B261">
        <v>-0.52</v>
      </c>
      <c r="C261">
        <v>-0.46</v>
      </c>
      <c r="D261">
        <v>-0.27</v>
      </c>
      <c r="E261">
        <v>-1.21E-2</v>
      </c>
      <c r="F261">
        <v>-0.05</v>
      </c>
      <c r="G261">
        <v>110.00879999999999</v>
      </c>
      <c r="H261">
        <v>98.535420000000002</v>
      </c>
      <c r="I261">
        <v>358.41057999999998</v>
      </c>
    </row>
    <row r="262" spans="1:9" customFormat="1" x14ac:dyDescent="0.35">
      <c r="A262" s="193">
        <v>44186</v>
      </c>
      <c r="B262">
        <v>-0.52</v>
      </c>
      <c r="C262">
        <v>-0.46</v>
      </c>
      <c r="D262">
        <v>-0.26</v>
      </c>
      <c r="E262">
        <v>-2E-3</v>
      </c>
      <c r="F262">
        <v>-0.03</v>
      </c>
      <c r="G262">
        <v>110.18832</v>
      </c>
      <c r="H262">
        <v>98.517949999999999</v>
      </c>
      <c r="I262">
        <v>358.78719999999998</v>
      </c>
    </row>
    <row r="263" spans="1:9" customFormat="1" x14ac:dyDescent="0.35">
      <c r="A263" s="193">
        <v>44183</v>
      </c>
      <c r="B263">
        <v>-0.52</v>
      </c>
      <c r="C263">
        <v>-0.46</v>
      </c>
      <c r="D263">
        <v>-0.26</v>
      </c>
      <c r="E263">
        <v>-3.0000000000000001E-3</v>
      </c>
      <c r="F263">
        <v>-0.03</v>
      </c>
      <c r="G263">
        <v>107.15412999999999</v>
      </c>
      <c r="H263">
        <v>97.518389999999997</v>
      </c>
      <c r="I263">
        <v>350.43927000000002</v>
      </c>
    </row>
    <row r="264" spans="1:9" customFormat="1" x14ac:dyDescent="0.35">
      <c r="A264" s="193">
        <v>44182</v>
      </c>
      <c r="B264">
        <v>-0.52</v>
      </c>
      <c r="C264">
        <v>-0.47</v>
      </c>
      <c r="D264">
        <v>-0.27</v>
      </c>
      <c r="E264">
        <v>-8.6E-3</v>
      </c>
      <c r="F264">
        <v>-0.03</v>
      </c>
      <c r="G264">
        <v>107.62148000000001</v>
      </c>
      <c r="H264">
        <v>97.701999999999998</v>
      </c>
      <c r="I264">
        <v>351.44452000000001</v>
      </c>
    </row>
    <row r="265" spans="1:9" customFormat="1" x14ac:dyDescent="0.35">
      <c r="A265" s="193">
        <v>44181</v>
      </c>
      <c r="B265">
        <v>-0.53</v>
      </c>
      <c r="C265">
        <v>-0.47</v>
      </c>
      <c r="D265">
        <v>-0.26</v>
      </c>
      <c r="E265">
        <v>-2.1499999999999998E-2</v>
      </c>
      <c r="F265">
        <v>-0.03</v>
      </c>
      <c r="G265">
        <v>108.52256</v>
      </c>
      <c r="H265">
        <v>97.959040000000002</v>
      </c>
      <c r="I265">
        <v>352.70267000000001</v>
      </c>
    </row>
    <row r="266" spans="1:9" customFormat="1" x14ac:dyDescent="0.35">
      <c r="A266" s="193">
        <v>44180</v>
      </c>
      <c r="B266">
        <v>-0.54</v>
      </c>
      <c r="C266">
        <v>-0.49</v>
      </c>
      <c r="D266">
        <v>-0.28999999999999998</v>
      </c>
      <c r="E266">
        <v>-0.04</v>
      </c>
      <c r="F266">
        <v>-0.06</v>
      </c>
      <c r="G266">
        <v>109.82565</v>
      </c>
      <c r="H266">
        <v>98.588170000000005</v>
      </c>
      <c r="I266">
        <v>357.98559999999998</v>
      </c>
    </row>
    <row r="267" spans="1:9" customFormat="1" x14ac:dyDescent="0.35">
      <c r="A267" s="193">
        <v>44179</v>
      </c>
      <c r="B267">
        <v>-0.54</v>
      </c>
      <c r="C267">
        <v>-0.49</v>
      </c>
      <c r="D267">
        <v>-0.28999999999999998</v>
      </c>
      <c r="E267">
        <v>-0.04</v>
      </c>
      <c r="F267">
        <v>-7.0000000000000007E-2</v>
      </c>
      <c r="G267">
        <v>109.9558</v>
      </c>
      <c r="H267">
        <v>98.534549999999996</v>
      </c>
      <c r="I267">
        <v>357.27884</v>
      </c>
    </row>
    <row r="268" spans="1:9" customFormat="1" x14ac:dyDescent="0.35">
      <c r="A268" s="193">
        <v>44176</v>
      </c>
      <c r="B268">
        <v>-0.54</v>
      </c>
      <c r="C268">
        <v>-0.5</v>
      </c>
      <c r="D268">
        <v>-0.3</v>
      </c>
      <c r="E268">
        <v>-0.05</v>
      </c>
      <c r="F268">
        <v>-0.08</v>
      </c>
      <c r="G268">
        <v>110.47278</v>
      </c>
      <c r="H268">
        <v>98.535129999999995</v>
      </c>
      <c r="I268">
        <v>358.97852</v>
      </c>
    </row>
    <row r="269" spans="1:9" customFormat="1" x14ac:dyDescent="0.35">
      <c r="A269" s="193">
        <v>44175</v>
      </c>
      <c r="B269">
        <v>-0.54</v>
      </c>
      <c r="C269">
        <v>-0.49</v>
      </c>
      <c r="D269">
        <v>-0.28999999999999998</v>
      </c>
      <c r="E269">
        <v>-1.9E-2</v>
      </c>
      <c r="F269">
        <v>-0.04</v>
      </c>
      <c r="G269">
        <v>108.89545</v>
      </c>
      <c r="H269">
        <v>97.608540000000005</v>
      </c>
      <c r="I269">
        <v>350.43178999999998</v>
      </c>
    </row>
    <row r="270" spans="1:9" customFormat="1" x14ac:dyDescent="0.35">
      <c r="A270" s="193">
        <v>44174</v>
      </c>
      <c r="B270">
        <v>-0.54</v>
      </c>
      <c r="C270">
        <v>-0.49</v>
      </c>
      <c r="D270">
        <v>-0.28000000000000003</v>
      </c>
      <c r="E270">
        <v>-4.0000000000000001E-3</v>
      </c>
      <c r="F270">
        <v>-0.02</v>
      </c>
      <c r="G270">
        <v>108.85784</v>
      </c>
      <c r="H270">
        <v>97.573070000000001</v>
      </c>
      <c r="I270">
        <v>349.95690999999999</v>
      </c>
    </row>
    <row r="271" spans="1:9" customFormat="1" x14ac:dyDescent="0.35">
      <c r="A271" s="193">
        <v>44173</v>
      </c>
      <c r="B271">
        <v>-0.53120000000000001</v>
      </c>
      <c r="C271">
        <v>-0.49020000000000002</v>
      </c>
      <c r="D271">
        <v>-0.28179999999999999</v>
      </c>
      <c r="E271">
        <v>-8.8000000000000005E-3</v>
      </c>
      <c r="F271">
        <v>-2.6800000000000001E-2</v>
      </c>
      <c r="G271">
        <v>109.30521</v>
      </c>
      <c r="H271">
        <v>97.777720000000002</v>
      </c>
      <c r="I271">
        <v>351.38585999999998</v>
      </c>
    </row>
    <row r="272" spans="1:9" customFormat="1" x14ac:dyDescent="0.35">
      <c r="A272" s="193">
        <v>44172</v>
      </c>
      <c r="B272">
        <v>-0.52739999999999998</v>
      </c>
      <c r="C272">
        <v>-0.48299999999999998</v>
      </c>
      <c r="D272">
        <v>-0.26519999999999999</v>
      </c>
      <c r="E272">
        <v>1.7299999999999999E-2</v>
      </c>
      <c r="F272">
        <v>-1E-3</v>
      </c>
      <c r="G272">
        <v>109.14042999999999</v>
      </c>
      <c r="H272">
        <v>97.545929999999998</v>
      </c>
      <c r="I272">
        <v>349.92444</v>
      </c>
    </row>
    <row r="273" spans="1:9" customFormat="1" x14ac:dyDescent="0.35">
      <c r="A273" s="193">
        <v>44169</v>
      </c>
      <c r="B273">
        <v>-0.52249999999999996</v>
      </c>
      <c r="C273">
        <v>-0.45490000000000003</v>
      </c>
      <c r="D273">
        <v>-0.2404</v>
      </c>
      <c r="E273">
        <v>3.8100000000000002E-2</v>
      </c>
      <c r="F273">
        <v>2.06E-2</v>
      </c>
      <c r="G273">
        <v>108.714</v>
      </c>
      <c r="H273">
        <v>97.151070000000004</v>
      </c>
      <c r="I273">
        <v>349.52974999999998</v>
      </c>
    </row>
    <row r="274" spans="1:9" x14ac:dyDescent="0.35">
      <c r="A274" s="193">
        <v>44168</v>
      </c>
      <c r="B274">
        <v>-0.52</v>
      </c>
      <c r="C274">
        <v>-0.4587</v>
      </c>
      <c r="D274">
        <v>-0.24560000000000001</v>
      </c>
      <c r="E274">
        <v>2.5399999999999999E-2</v>
      </c>
      <c r="F274">
        <v>5.4000000000000003E-3</v>
      </c>
      <c r="G274">
        <v>110.74592</v>
      </c>
      <c r="H274">
        <v>97.978319999999997</v>
      </c>
      <c r="I274">
        <v>356.42462</v>
      </c>
    </row>
    <row r="275" spans="1:9" x14ac:dyDescent="0.35">
      <c r="A275" s="193">
        <v>44167</v>
      </c>
      <c r="B275">
        <v>-0.52</v>
      </c>
      <c r="C275">
        <v>-0.45</v>
      </c>
      <c r="D275">
        <v>-0.23</v>
      </c>
      <c r="E275">
        <v>0.04</v>
      </c>
      <c r="F275">
        <v>1.9E-2</v>
      </c>
      <c r="G275">
        <v>110.74592</v>
      </c>
      <c r="H275">
        <v>97.978319999999997</v>
      </c>
      <c r="I275">
        <v>356.42462</v>
      </c>
    </row>
    <row r="276" spans="1:9" x14ac:dyDescent="0.35">
      <c r="A276" s="193">
        <v>44166</v>
      </c>
      <c r="B276">
        <v>-0.51</v>
      </c>
      <c r="C276">
        <v>-0.44</v>
      </c>
      <c r="D276">
        <v>-0.23</v>
      </c>
      <c r="E276">
        <v>3.7999999999999999E-2</v>
      </c>
      <c r="F276">
        <v>1.6E-2</v>
      </c>
      <c r="G276">
        <v>111.35469999999999</v>
      </c>
      <c r="H276">
        <v>98.345309999999998</v>
      </c>
      <c r="I276">
        <v>361.25168000000002</v>
      </c>
    </row>
    <row r="277" spans="1:9" x14ac:dyDescent="0.35">
      <c r="A277" s="193">
        <v>44165</v>
      </c>
      <c r="B277">
        <v>-0.52</v>
      </c>
      <c r="C277">
        <v>-0.46</v>
      </c>
      <c r="D277">
        <v>-0.26</v>
      </c>
      <c r="E277">
        <v>8.9999999999999993E-3</v>
      </c>
      <c r="F277">
        <v>-1.2E-2</v>
      </c>
      <c r="G277">
        <v>112.68154</v>
      </c>
      <c r="H277">
        <v>99.601640000000003</v>
      </c>
      <c r="I277">
        <v>372.09125</v>
      </c>
    </row>
    <row r="278" spans="1:9" x14ac:dyDescent="0.35">
      <c r="A278" s="193">
        <v>44162</v>
      </c>
      <c r="B278">
        <v>-0.52</v>
      </c>
      <c r="C278">
        <v>-0.47</v>
      </c>
      <c r="D278">
        <v>-0.26</v>
      </c>
      <c r="E278">
        <v>3.0000000000000001E-3</v>
      </c>
      <c r="F278">
        <v>-0.02</v>
      </c>
      <c r="G278">
        <v>113.0646</v>
      </c>
      <c r="H278">
        <v>99.7517</v>
      </c>
      <c r="I278">
        <v>374.31018</v>
      </c>
    </row>
    <row r="279" spans="1:9" x14ac:dyDescent="0.35">
      <c r="A279" s="193">
        <v>44161</v>
      </c>
      <c r="B279">
        <v>-0.51229999999999998</v>
      </c>
      <c r="C279">
        <v>-0.46429999999999999</v>
      </c>
      <c r="D279">
        <v>-0.2671</v>
      </c>
      <c r="E279">
        <v>1.24E-2</v>
      </c>
      <c r="F279">
        <v>-1.0999999999999999E-2</v>
      </c>
      <c r="G279">
        <v>112.88977</v>
      </c>
      <c r="H279">
        <v>99.653109999999998</v>
      </c>
      <c r="I279">
        <v>375.27652</v>
      </c>
    </row>
    <row r="280" spans="1:9" x14ac:dyDescent="0.35">
      <c r="A280" s="193">
        <v>44160</v>
      </c>
      <c r="B280">
        <v>-0.51080000000000003</v>
      </c>
      <c r="C280">
        <v>-0.45200000000000001</v>
      </c>
      <c r="D280">
        <v>-0.2452</v>
      </c>
      <c r="E280">
        <v>3.73E-2</v>
      </c>
      <c r="F280">
        <v>1.4800000000000001E-2</v>
      </c>
      <c r="G280">
        <v>112.93478</v>
      </c>
      <c r="H280">
        <v>99.409289999999999</v>
      </c>
      <c r="I280">
        <v>375.96973000000003</v>
      </c>
    </row>
    <row r="281" spans="1:9" x14ac:dyDescent="0.35">
      <c r="A281" s="193">
        <v>44159</v>
      </c>
      <c r="B281">
        <v>-0.52</v>
      </c>
      <c r="C281">
        <v>-0.45</v>
      </c>
      <c r="D281">
        <v>-0.23</v>
      </c>
      <c r="E281">
        <v>4.3999999999999997E-2</v>
      </c>
      <c r="F281">
        <v>2.1999999999999999E-2</v>
      </c>
      <c r="G281">
        <v>113.37984</v>
      </c>
      <c r="H281">
        <v>99.467160000000007</v>
      </c>
      <c r="I281">
        <v>379.64794999999998</v>
      </c>
    </row>
    <row r="282" spans="1:9" x14ac:dyDescent="0.35">
      <c r="A282" s="193">
        <v>44158</v>
      </c>
      <c r="B282">
        <v>-0.52</v>
      </c>
      <c r="C282">
        <v>-0.46</v>
      </c>
      <c r="D282">
        <v>-0.25</v>
      </c>
      <c r="E282">
        <v>3.1E-2</v>
      </c>
      <c r="F282">
        <v>0.01</v>
      </c>
      <c r="G282">
        <v>115.9669</v>
      </c>
      <c r="H282">
        <v>100.91106000000001</v>
      </c>
      <c r="I282">
        <v>388.81464</v>
      </c>
    </row>
    <row r="283" spans="1:9" x14ac:dyDescent="0.35">
      <c r="A283" s="193">
        <v>44155</v>
      </c>
      <c r="B283">
        <v>-0.52</v>
      </c>
      <c r="C283">
        <v>-0.48</v>
      </c>
      <c r="D283">
        <v>-0.27</v>
      </c>
      <c r="E283">
        <v>7.0000000000000001E-3</v>
      </c>
      <c r="F283">
        <v>-5.0000000000000001E-3</v>
      </c>
      <c r="G283">
        <v>116.99516</v>
      </c>
      <c r="H283">
        <v>101.19369</v>
      </c>
      <c r="I283">
        <v>394.63497999999998</v>
      </c>
    </row>
    <row r="284" spans="1:9" x14ac:dyDescent="0.35">
      <c r="A284" s="193">
        <v>44154</v>
      </c>
      <c r="B284">
        <v>-0.52</v>
      </c>
      <c r="C284">
        <v>-0.46</v>
      </c>
      <c r="D284">
        <v>-0.24</v>
      </c>
      <c r="E284">
        <v>2.7E-2</v>
      </c>
      <c r="F284">
        <v>3.0000000000000001E-3</v>
      </c>
      <c r="G284">
        <v>117.39285</v>
      </c>
      <c r="H284">
        <v>101.3571</v>
      </c>
      <c r="I284">
        <v>395.60372999999998</v>
      </c>
    </row>
    <row r="285" spans="1:9" x14ac:dyDescent="0.35">
      <c r="A285" s="193">
        <v>44153</v>
      </c>
      <c r="B285">
        <v>-0.52</v>
      </c>
      <c r="C285">
        <v>-0.45</v>
      </c>
      <c r="D285">
        <v>-0.23</v>
      </c>
      <c r="E285">
        <v>3.9E-2</v>
      </c>
      <c r="F285">
        <v>1.7000000000000001E-2</v>
      </c>
      <c r="G285">
        <v>116.87827</v>
      </c>
      <c r="H285">
        <v>101.30752</v>
      </c>
      <c r="I285">
        <v>395.21350000000001</v>
      </c>
    </row>
    <row r="286" spans="1:9" x14ac:dyDescent="0.35">
      <c r="A286" s="193">
        <v>44152</v>
      </c>
      <c r="B286">
        <v>-0.52</v>
      </c>
      <c r="C286">
        <v>-0.45</v>
      </c>
      <c r="D286">
        <v>-0.24</v>
      </c>
      <c r="E286">
        <v>0.04</v>
      </c>
      <c r="F286">
        <v>1.7000000000000001E-2</v>
      </c>
      <c r="G286">
        <v>117.21677</v>
      </c>
      <c r="H286">
        <v>101.7332</v>
      </c>
      <c r="I286">
        <v>401.24374</v>
      </c>
    </row>
    <row r="287" spans="1:9" x14ac:dyDescent="0.35">
      <c r="A287" s="193">
        <v>44151</v>
      </c>
      <c r="B287">
        <v>-0.51</v>
      </c>
      <c r="C287">
        <v>-0.44</v>
      </c>
      <c r="D287">
        <v>-0.22</v>
      </c>
      <c r="E287">
        <v>5.5E-2</v>
      </c>
      <c r="F287">
        <v>3.2000000000000001E-2</v>
      </c>
      <c r="G287">
        <v>117.45690999999999</v>
      </c>
      <c r="H287">
        <v>102.05710999999999</v>
      </c>
      <c r="I287">
        <v>401.24374</v>
      </c>
    </row>
    <row r="288" spans="1:9" x14ac:dyDescent="0.35">
      <c r="A288" s="193">
        <v>44148</v>
      </c>
      <c r="B288">
        <v>-0.51</v>
      </c>
      <c r="C288">
        <v>-0.45</v>
      </c>
      <c r="D288">
        <v>-0.22</v>
      </c>
      <c r="E288">
        <v>6.0999999999999999E-2</v>
      </c>
      <c r="F288">
        <v>0.04</v>
      </c>
      <c r="G288">
        <v>120.11243</v>
      </c>
      <c r="H288">
        <v>103.32973</v>
      </c>
      <c r="I288">
        <v>410.90625</v>
      </c>
    </row>
    <row r="289" spans="1:9" x14ac:dyDescent="0.35">
      <c r="A289" s="193">
        <v>44147</v>
      </c>
      <c r="B289">
        <v>-0.51</v>
      </c>
      <c r="C289">
        <v>-0.45</v>
      </c>
      <c r="D289">
        <v>-0.22</v>
      </c>
      <c r="E289">
        <v>5.8000000000000003E-2</v>
      </c>
      <c r="F289">
        <v>3.6999999999999998E-2</v>
      </c>
      <c r="G289">
        <v>119.21535</v>
      </c>
      <c r="H289">
        <v>103.04743000000001</v>
      </c>
      <c r="I289">
        <v>409.53305</v>
      </c>
    </row>
    <row r="290" spans="1:9" x14ac:dyDescent="0.35">
      <c r="A290" s="193">
        <v>44146</v>
      </c>
      <c r="B290">
        <v>-0.51</v>
      </c>
      <c r="C290">
        <v>-0.43</v>
      </c>
      <c r="D290">
        <v>-0.2</v>
      </c>
      <c r="E290">
        <v>9.1999999999999998E-2</v>
      </c>
      <c r="F290">
        <v>7.4999999999999997E-2</v>
      </c>
      <c r="G290">
        <v>117.80172</v>
      </c>
      <c r="H290">
        <v>103.14839000000001</v>
      </c>
      <c r="I290">
        <v>407.71123999999998</v>
      </c>
    </row>
    <row r="291" spans="1:9" x14ac:dyDescent="0.35">
      <c r="A291" s="193">
        <v>44145</v>
      </c>
      <c r="B291">
        <v>-0.51</v>
      </c>
      <c r="C291">
        <v>-0.42</v>
      </c>
      <c r="D291">
        <v>-0.18</v>
      </c>
      <c r="E291">
        <v>0.111</v>
      </c>
      <c r="F291">
        <v>9.4E-2</v>
      </c>
      <c r="G291">
        <v>118.63294</v>
      </c>
      <c r="H291">
        <v>104.41432</v>
      </c>
      <c r="I291">
        <v>409.07889</v>
      </c>
    </row>
    <row r="292" spans="1:9" x14ac:dyDescent="0.35">
      <c r="A292" s="193">
        <v>44144</v>
      </c>
      <c r="B292">
        <v>-0.50970000000000004</v>
      </c>
      <c r="C292">
        <v>-0.442</v>
      </c>
      <c r="D292">
        <v>-0.21340000000000001</v>
      </c>
      <c r="E292">
        <v>9.3399999999999997E-2</v>
      </c>
      <c r="F292">
        <v>6.2600000000000003E-2</v>
      </c>
      <c r="G292">
        <v>120.39293000000001</v>
      </c>
      <c r="H292">
        <v>106.67798999999999</v>
      </c>
      <c r="I292">
        <v>414.56869999999998</v>
      </c>
    </row>
    <row r="293" spans="1:9" x14ac:dyDescent="0.35">
      <c r="A293" s="193">
        <v>44141</v>
      </c>
      <c r="B293">
        <v>-0.53</v>
      </c>
      <c r="C293">
        <v>-0.49</v>
      </c>
      <c r="D293">
        <v>-0.27</v>
      </c>
      <c r="E293">
        <v>2E-3</v>
      </c>
      <c r="F293">
        <v>-0.02</v>
      </c>
      <c r="G293">
        <v>129.10146</v>
      </c>
      <c r="H293">
        <v>114.53816999999999</v>
      </c>
      <c r="I293">
        <v>445.50533999999999</v>
      </c>
    </row>
    <row r="294" spans="1:9" x14ac:dyDescent="0.35">
      <c r="A294" s="193">
        <v>44140</v>
      </c>
      <c r="B294">
        <v>-0.53</v>
      </c>
      <c r="C294">
        <v>-0.48599999999999999</v>
      </c>
      <c r="D294">
        <v>-0.28010000000000002</v>
      </c>
      <c r="E294">
        <v>-1.4999999999999999E-2</v>
      </c>
      <c r="F294">
        <v>-4.3099999999999999E-2</v>
      </c>
      <c r="G294">
        <v>136.15225000000001</v>
      </c>
      <c r="H294">
        <v>119.53507999999999</v>
      </c>
      <c r="I294">
        <v>469.98253999999997</v>
      </c>
    </row>
    <row r="295" spans="1:9" x14ac:dyDescent="0.35">
      <c r="A295" s="193">
        <v>44139</v>
      </c>
      <c r="B295">
        <v>-0.53</v>
      </c>
      <c r="C295">
        <v>-0.48</v>
      </c>
      <c r="D295">
        <v>-0.27</v>
      </c>
      <c r="E295">
        <v>-1.0999999999999999E-2</v>
      </c>
      <c r="F295">
        <v>-0.04</v>
      </c>
      <c r="G295">
        <v>136.15225000000001</v>
      </c>
      <c r="H295">
        <v>119.53507999999999</v>
      </c>
      <c r="I295">
        <v>469.98253999999997</v>
      </c>
    </row>
    <row r="296" spans="1:9" x14ac:dyDescent="0.35">
      <c r="A296" s="193">
        <v>44138</v>
      </c>
      <c r="B296">
        <v>-0.53</v>
      </c>
      <c r="C296">
        <v>-0.48</v>
      </c>
      <c r="D296">
        <v>-0.26</v>
      </c>
      <c r="E296">
        <v>2.3E-3</v>
      </c>
      <c r="F296">
        <v>-0.03</v>
      </c>
      <c r="G296">
        <v>137.9469</v>
      </c>
      <c r="H296">
        <v>120.0076</v>
      </c>
      <c r="I296">
        <v>475.36117999999999</v>
      </c>
    </row>
    <row r="297" spans="1:9" x14ac:dyDescent="0.35">
      <c r="A297" s="193">
        <v>44137</v>
      </c>
      <c r="B297">
        <v>-0.53</v>
      </c>
      <c r="C297">
        <v>-0.48</v>
      </c>
      <c r="D297">
        <v>-0.27</v>
      </c>
      <c r="E297">
        <v>-1.4E-2</v>
      </c>
      <c r="F297">
        <v>-0.04</v>
      </c>
      <c r="G297">
        <v>141.80530999999999</v>
      </c>
      <c r="H297">
        <v>121.11707</v>
      </c>
      <c r="I297">
        <v>489.03143</v>
      </c>
    </row>
    <row r="298" spans="1:9" x14ac:dyDescent="0.35">
      <c r="A298" s="193">
        <v>44134</v>
      </c>
      <c r="B298">
        <v>-0.52639999999999998</v>
      </c>
      <c r="C298">
        <v>-0.49320000000000003</v>
      </c>
      <c r="D298">
        <v>-0.2787</v>
      </c>
      <c r="E298">
        <v>-2.1700000000000001E-2</v>
      </c>
      <c r="F298">
        <v>-5.7700000000000001E-2</v>
      </c>
      <c r="G298">
        <v>142.16833</v>
      </c>
      <c r="H298">
        <v>119.37271</v>
      </c>
      <c r="I298">
        <v>493.83062999999999</v>
      </c>
    </row>
    <row r="299" spans="1:9" x14ac:dyDescent="0.35">
      <c r="A299" s="193">
        <v>44133</v>
      </c>
      <c r="B299">
        <v>-0.53</v>
      </c>
      <c r="C299">
        <v>-0.48</v>
      </c>
      <c r="D299">
        <v>-0.28000000000000003</v>
      </c>
      <c r="E299">
        <v>-0.02</v>
      </c>
      <c r="F299">
        <v>-0.05</v>
      </c>
      <c r="G299">
        <v>141.52950000000001</v>
      </c>
      <c r="H299">
        <v>118.61987999999999</v>
      </c>
      <c r="I299">
        <v>490.99493000000001</v>
      </c>
    </row>
    <row r="300" spans="1:9" x14ac:dyDescent="0.35">
      <c r="A300" s="193">
        <v>44132</v>
      </c>
      <c r="B300">
        <v>-0.52</v>
      </c>
      <c r="C300">
        <v>-0.48</v>
      </c>
      <c r="D300">
        <v>-0.28000000000000003</v>
      </c>
      <c r="E300">
        <v>-0.03</v>
      </c>
      <c r="F300">
        <v>-7.0000000000000007E-2</v>
      </c>
      <c r="G300">
        <v>139.49831</v>
      </c>
      <c r="H300">
        <v>117.77848</v>
      </c>
      <c r="I300">
        <v>482.45413000000002</v>
      </c>
    </row>
    <row r="301" spans="1:9" x14ac:dyDescent="0.35">
      <c r="A301" s="193">
        <v>44131</v>
      </c>
      <c r="B301">
        <v>-0.51190000000000002</v>
      </c>
      <c r="C301">
        <v>-0.48180000000000001</v>
      </c>
      <c r="D301">
        <v>-0.307</v>
      </c>
      <c r="E301">
        <v>-2.5999999999999999E-2</v>
      </c>
      <c r="F301">
        <v>-6.5000000000000002E-2</v>
      </c>
      <c r="G301">
        <v>133.40950000000001</v>
      </c>
      <c r="H301">
        <v>116.17908</v>
      </c>
      <c r="I301">
        <v>460.34622000000002</v>
      </c>
    </row>
    <row r="302" spans="1:9" x14ac:dyDescent="0.35">
      <c r="A302" s="193">
        <v>44130</v>
      </c>
      <c r="B302">
        <v>-0.50249999999999995</v>
      </c>
      <c r="C302">
        <v>-0.46560000000000001</v>
      </c>
      <c r="D302">
        <v>-0.25619999999999998</v>
      </c>
      <c r="E302">
        <v>9.1999999999999998E-3</v>
      </c>
      <c r="F302">
        <v>-2.12E-2</v>
      </c>
      <c r="G302">
        <v>132.73079999999999</v>
      </c>
      <c r="H302">
        <v>115.55007000000001</v>
      </c>
      <c r="I302">
        <v>460.34622000000002</v>
      </c>
    </row>
    <row r="303" spans="1:9" x14ac:dyDescent="0.35">
      <c r="A303" s="193">
        <v>44127</v>
      </c>
      <c r="B303">
        <v>-0.502</v>
      </c>
      <c r="C303">
        <v>-0.45900000000000002</v>
      </c>
      <c r="D303">
        <v>-0.24890000000000001</v>
      </c>
      <c r="E303">
        <v>1.7399999999999999E-2</v>
      </c>
      <c r="F303">
        <v>-1.0999999999999999E-2</v>
      </c>
      <c r="G303">
        <v>132.10135</v>
      </c>
      <c r="H303">
        <v>115.33559</v>
      </c>
      <c r="I303">
        <v>456.89760999999999</v>
      </c>
    </row>
    <row r="304" spans="1:9" x14ac:dyDescent="0.35">
      <c r="A304" s="193">
        <v>44126</v>
      </c>
      <c r="B304">
        <v>-0.51</v>
      </c>
      <c r="C304">
        <v>-0.45</v>
      </c>
      <c r="D304">
        <v>-0.24</v>
      </c>
      <c r="E304">
        <v>2.9000000000000001E-2</v>
      </c>
      <c r="F304">
        <v>1E-3</v>
      </c>
      <c r="G304">
        <v>132.74652</v>
      </c>
      <c r="H304">
        <v>115.55448</v>
      </c>
      <c r="I304">
        <v>459.48131999999998</v>
      </c>
    </row>
    <row r="305" spans="1:9" x14ac:dyDescent="0.35">
      <c r="A305" s="193">
        <v>44125</v>
      </c>
      <c r="B305">
        <v>-0.51</v>
      </c>
      <c r="C305">
        <v>-0.46</v>
      </c>
      <c r="D305">
        <v>-0.26</v>
      </c>
      <c r="E305">
        <v>4.0000000000000002E-4</v>
      </c>
      <c r="F305">
        <v>-0.03</v>
      </c>
      <c r="G305">
        <v>133.45595</v>
      </c>
      <c r="H305">
        <v>116.34237</v>
      </c>
      <c r="I305">
        <v>461.35019</v>
      </c>
    </row>
    <row r="306" spans="1:9" x14ac:dyDescent="0.35">
      <c r="A306" s="193">
        <v>44124</v>
      </c>
      <c r="B306">
        <v>-0.50509999999999999</v>
      </c>
      <c r="C306">
        <v>-0.47599999999999998</v>
      </c>
      <c r="D306">
        <v>-0.27589999999999998</v>
      </c>
      <c r="E306">
        <v>-1.7000000000000001E-2</v>
      </c>
      <c r="F306">
        <v>-5.0999999999999997E-2</v>
      </c>
      <c r="G306">
        <v>134.22489999999999</v>
      </c>
      <c r="H306">
        <v>116.91897</v>
      </c>
      <c r="I306">
        <v>464.15215999999998</v>
      </c>
    </row>
    <row r="307" spans="1:9" x14ac:dyDescent="0.35">
      <c r="A307" s="193">
        <v>44123</v>
      </c>
      <c r="B307">
        <v>-0.50870000000000004</v>
      </c>
      <c r="C307">
        <v>-0.49299999999999999</v>
      </c>
      <c r="D307">
        <v>-0.3009</v>
      </c>
      <c r="E307">
        <v>-4.5999999999999999E-2</v>
      </c>
      <c r="F307">
        <v>-7.6999999999999999E-2</v>
      </c>
      <c r="G307">
        <v>134.42124999999999</v>
      </c>
      <c r="H307">
        <v>117.43768</v>
      </c>
      <c r="I307">
        <v>465.44873000000001</v>
      </c>
    </row>
    <row r="308" spans="1:9" x14ac:dyDescent="0.35">
      <c r="A308" s="193">
        <v>44120</v>
      </c>
      <c r="B308">
        <v>-0.50849999999999995</v>
      </c>
      <c r="C308">
        <v>-0.48699999999999999</v>
      </c>
      <c r="D308">
        <v>-0.29809999999999998</v>
      </c>
      <c r="E308">
        <v>-4.7E-2</v>
      </c>
      <c r="F308">
        <v>-7.8E-2</v>
      </c>
      <c r="G308">
        <v>134.81943000000001</v>
      </c>
      <c r="H308">
        <v>117.90158</v>
      </c>
      <c r="I308">
        <v>467.82681000000002</v>
      </c>
    </row>
    <row r="309" spans="1:9" x14ac:dyDescent="0.35">
      <c r="A309" s="193">
        <v>44119</v>
      </c>
      <c r="B309">
        <v>-0.51</v>
      </c>
      <c r="C309">
        <v>-0.48</v>
      </c>
      <c r="D309">
        <v>-0.28999999999999998</v>
      </c>
      <c r="E309">
        <v>-0.04</v>
      </c>
      <c r="F309">
        <v>-7.0000000000000007E-2</v>
      </c>
      <c r="G309">
        <v>135.46297999999999</v>
      </c>
      <c r="H309">
        <v>118.09669</v>
      </c>
      <c r="I309">
        <v>468.85467</v>
      </c>
    </row>
    <row r="310" spans="1:9" x14ac:dyDescent="0.35">
      <c r="A310" s="193">
        <v>44118</v>
      </c>
      <c r="B310">
        <v>-0.50160000000000005</v>
      </c>
      <c r="C310">
        <v>-0.47189999999999999</v>
      </c>
      <c r="D310">
        <v>-0.27389999999999998</v>
      </c>
      <c r="E310">
        <v>-1.29E-2</v>
      </c>
      <c r="F310">
        <v>-4.2099999999999999E-2</v>
      </c>
      <c r="G310">
        <v>132.04203999999999</v>
      </c>
      <c r="H310">
        <v>116.65844</v>
      </c>
      <c r="I310">
        <v>457.56531000000001</v>
      </c>
    </row>
    <row r="311" spans="1:9" x14ac:dyDescent="0.35">
      <c r="A311" s="193">
        <v>44117</v>
      </c>
      <c r="B311">
        <v>-0.5</v>
      </c>
      <c r="C311">
        <v>-0.46</v>
      </c>
      <c r="D311">
        <v>-0.25</v>
      </c>
      <c r="E311">
        <v>0.01</v>
      </c>
      <c r="F311">
        <v>-1.3100000000000001E-2</v>
      </c>
      <c r="G311">
        <v>130.83745999999999</v>
      </c>
      <c r="H311">
        <v>116.64507999999999</v>
      </c>
      <c r="I311">
        <v>454.26369999999997</v>
      </c>
    </row>
    <row r="312" spans="1:9" x14ac:dyDescent="0.35">
      <c r="A312" s="193">
        <v>44116</v>
      </c>
      <c r="B312">
        <v>-0.5</v>
      </c>
      <c r="C312">
        <v>-0.44890000000000002</v>
      </c>
      <c r="D312">
        <v>-0.2361</v>
      </c>
      <c r="E312">
        <v>3.1899999999999998E-2</v>
      </c>
      <c r="F312">
        <v>6.1000000000000004E-3</v>
      </c>
      <c r="G312">
        <v>131.27760000000001</v>
      </c>
      <c r="H312">
        <v>116.97881</v>
      </c>
      <c r="I312">
        <v>454.06747000000001</v>
      </c>
    </row>
    <row r="313" spans="1:9" x14ac:dyDescent="0.35">
      <c r="A313" s="193">
        <v>44113</v>
      </c>
      <c r="B313">
        <v>-0.49509999999999998</v>
      </c>
      <c r="C313">
        <v>-0.44500000000000001</v>
      </c>
      <c r="D313">
        <v>-0.22489999999999999</v>
      </c>
      <c r="E313">
        <v>4.6399999999999997E-2</v>
      </c>
      <c r="F313">
        <v>2.01E-2</v>
      </c>
      <c r="G313">
        <v>131.64992000000001</v>
      </c>
      <c r="H313">
        <v>117.23358</v>
      </c>
      <c r="I313">
        <v>455.17642000000001</v>
      </c>
    </row>
    <row r="314" spans="1:9" x14ac:dyDescent="0.35">
      <c r="A314" s="193">
        <v>44112</v>
      </c>
      <c r="B314">
        <v>-0.49590000000000001</v>
      </c>
      <c r="C314">
        <v>-0.441</v>
      </c>
      <c r="D314">
        <v>-0.2281</v>
      </c>
      <c r="E314">
        <v>3.7600000000000001E-2</v>
      </c>
      <c r="F314">
        <v>8.8999999999999999E-3</v>
      </c>
      <c r="G314">
        <v>131.43235999999999</v>
      </c>
      <c r="H314">
        <v>117.30629999999999</v>
      </c>
      <c r="I314">
        <v>455.04498000000001</v>
      </c>
    </row>
    <row r="315" spans="1:9" x14ac:dyDescent="0.35">
      <c r="A315" s="193">
        <v>44111</v>
      </c>
      <c r="B315">
        <v>-0.5</v>
      </c>
      <c r="C315">
        <v>-0.42</v>
      </c>
      <c r="D315">
        <v>-0.2</v>
      </c>
      <c r="E315">
        <v>6.0999999999999999E-2</v>
      </c>
      <c r="F315">
        <v>3.4000000000000002E-2</v>
      </c>
      <c r="G315">
        <v>132.45966999999999</v>
      </c>
      <c r="H315">
        <v>118.11375</v>
      </c>
      <c r="I315">
        <v>458.00195000000002</v>
      </c>
    </row>
    <row r="316" spans="1:9" x14ac:dyDescent="0.35">
      <c r="A316" s="193">
        <v>44110</v>
      </c>
      <c r="B316">
        <v>-0.49</v>
      </c>
      <c r="C316">
        <v>-0.44</v>
      </c>
      <c r="D316">
        <v>-0.23</v>
      </c>
      <c r="E316">
        <v>2.8000000000000001E-2</v>
      </c>
      <c r="F316">
        <v>1.49E-2</v>
      </c>
      <c r="G316">
        <v>133.36127999999999</v>
      </c>
      <c r="H316">
        <v>118.97665000000001</v>
      </c>
      <c r="I316">
        <v>460.75650000000002</v>
      </c>
    </row>
    <row r="317" spans="1:9" x14ac:dyDescent="0.35">
      <c r="A317" s="193">
        <v>44109</v>
      </c>
      <c r="B317">
        <v>-0.49</v>
      </c>
      <c r="C317">
        <v>-0.42</v>
      </c>
      <c r="D317">
        <v>-0.21</v>
      </c>
      <c r="E317">
        <v>4.7E-2</v>
      </c>
      <c r="F317">
        <v>1.7999999999999999E-2</v>
      </c>
      <c r="G317">
        <v>135.97380000000001</v>
      </c>
      <c r="H317">
        <v>121.29874</v>
      </c>
      <c r="I317">
        <v>465.81464</v>
      </c>
    </row>
    <row r="318" spans="1:9" x14ac:dyDescent="0.35">
      <c r="A318" s="193">
        <v>44106</v>
      </c>
      <c r="B318">
        <v>-0.49</v>
      </c>
      <c r="C318">
        <v>-0.44</v>
      </c>
      <c r="D318">
        <v>-0.24</v>
      </c>
      <c r="E318">
        <v>1.6E-2</v>
      </c>
      <c r="F318">
        <v>-8.9999999999999993E-3</v>
      </c>
      <c r="G318">
        <v>137.50432000000001</v>
      </c>
      <c r="H318">
        <v>123.13329</v>
      </c>
      <c r="I318">
        <v>473.54352</v>
      </c>
    </row>
    <row r="319" spans="1:9" x14ac:dyDescent="0.35">
      <c r="A319" s="193">
        <v>44105</v>
      </c>
      <c r="B319">
        <v>-0.49</v>
      </c>
      <c r="C319">
        <v>-0.43</v>
      </c>
      <c r="D319">
        <v>-0.23</v>
      </c>
      <c r="E319">
        <v>2.1000000000000001E-2</v>
      </c>
      <c r="F319">
        <v>-8.9999999999999993E-3</v>
      </c>
      <c r="G319">
        <v>138.45119</v>
      </c>
      <c r="H319">
        <v>124.01971</v>
      </c>
      <c r="I319">
        <v>474.70969000000002</v>
      </c>
    </row>
    <row r="320" spans="1:9" x14ac:dyDescent="0.35">
      <c r="A320" s="193">
        <v>44104</v>
      </c>
      <c r="B320">
        <v>-0.4798</v>
      </c>
      <c r="C320">
        <v>-0.43090000000000001</v>
      </c>
      <c r="D320">
        <v>-0.2321</v>
      </c>
      <c r="E320">
        <v>2.24E-2</v>
      </c>
      <c r="F320">
        <v>-1.2999999999999999E-2</v>
      </c>
      <c r="G320">
        <v>138.65088</v>
      </c>
      <c r="H320">
        <v>123.89178</v>
      </c>
      <c r="I320">
        <v>490.06497000000002</v>
      </c>
    </row>
    <row r="321" spans="1:9" x14ac:dyDescent="0.35">
      <c r="A321" s="193">
        <v>44103</v>
      </c>
      <c r="B321">
        <v>-0.48</v>
      </c>
      <c r="C321">
        <v>-0.44</v>
      </c>
      <c r="D321">
        <v>-0.25</v>
      </c>
      <c r="E321">
        <v>-4.0000000000000001E-3</v>
      </c>
      <c r="F321">
        <v>-0.04</v>
      </c>
      <c r="G321">
        <v>139.58989</v>
      </c>
      <c r="H321">
        <v>125.06725</v>
      </c>
      <c r="I321">
        <v>492.93889999999999</v>
      </c>
    </row>
    <row r="322" spans="1:9" x14ac:dyDescent="0.35">
      <c r="A322" s="193">
        <v>44102</v>
      </c>
      <c r="B322">
        <v>-0.48</v>
      </c>
      <c r="C322">
        <v>-0.43</v>
      </c>
      <c r="D322">
        <v>-0.23</v>
      </c>
      <c r="E322">
        <v>1.2999999999999999E-2</v>
      </c>
      <c r="F322">
        <v>-0.02</v>
      </c>
      <c r="G322">
        <v>140.61941999999999</v>
      </c>
      <c r="H322">
        <v>125.05985</v>
      </c>
      <c r="I322">
        <v>494.65057000000002</v>
      </c>
    </row>
    <row r="323" spans="1:9" x14ac:dyDescent="0.35">
      <c r="A323" s="193">
        <v>44099</v>
      </c>
      <c r="B323">
        <v>-0.48</v>
      </c>
      <c r="C323">
        <v>-0.43</v>
      </c>
      <c r="D323">
        <v>-0.24</v>
      </c>
      <c r="E323">
        <v>3.5999999999999999E-3</v>
      </c>
      <c r="F323">
        <v>-0.03</v>
      </c>
      <c r="G323">
        <v>141.46531999999999</v>
      </c>
      <c r="H323">
        <v>124.83875999999999</v>
      </c>
      <c r="I323">
        <v>497.52188000000001</v>
      </c>
    </row>
    <row r="324" spans="1:9" x14ac:dyDescent="0.35">
      <c r="A324" s="193">
        <v>44098</v>
      </c>
      <c r="B324">
        <v>-0.48</v>
      </c>
      <c r="C324">
        <v>-0.42</v>
      </c>
      <c r="D324">
        <v>-0.23</v>
      </c>
      <c r="E324">
        <v>2.1999999999999999E-2</v>
      </c>
      <c r="F324">
        <v>-1.09E-2</v>
      </c>
      <c r="G324">
        <v>139.46375</v>
      </c>
      <c r="H324">
        <v>123.52103</v>
      </c>
      <c r="I324">
        <v>485.93725999999998</v>
      </c>
    </row>
    <row r="325" spans="1:9" x14ac:dyDescent="0.35">
      <c r="A325" s="193">
        <v>44097</v>
      </c>
      <c r="B325">
        <v>-0.48</v>
      </c>
      <c r="C325">
        <v>-0.43</v>
      </c>
      <c r="D325">
        <v>-0.23</v>
      </c>
      <c r="E325">
        <v>2.5000000000000001E-2</v>
      </c>
      <c r="F325">
        <v>1.9E-3</v>
      </c>
      <c r="G325">
        <v>135.27395999999999</v>
      </c>
      <c r="H325">
        <v>121.72375</v>
      </c>
      <c r="I325">
        <v>472.25549000000001</v>
      </c>
    </row>
    <row r="326" spans="1:9" x14ac:dyDescent="0.35">
      <c r="A326" s="193">
        <v>44096</v>
      </c>
      <c r="B326">
        <v>-0.49</v>
      </c>
      <c r="C326">
        <v>-0.43</v>
      </c>
      <c r="D326">
        <v>-0.23</v>
      </c>
      <c r="E326">
        <v>0.03</v>
      </c>
      <c r="F326">
        <v>-6.0000000000000001E-3</v>
      </c>
      <c r="G326">
        <v>136.47675000000001</v>
      </c>
      <c r="H326">
        <v>121.75555</v>
      </c>
      <c r="I326">
        <v>474.83420000000001</v>
      </c>
    </row>
    <row r="327" spans="1:9" x14ac:dyDescent="0.35">
      <c r="A327" s="193">
        <v>44095</v>
      </c>
      <c r="B327">
        <v>-0.49</v>
      </c>
      <c r="C327">
        <v>-0.43</v>
      </c>
      <c r="D327">
        <v>-0.24</v>
      </c>
      <c r="E327">
        <v>1.4E-2</v>
      </c>
      <c r="F327">
        <v>-0.02</v>
      </c>
      <c r="G327">
        <v>134.49062000000001</v>
      </c>
      <c r="H327">
        <v>120.06095000000001</v>
      </c>
      <c r="I327">
        <v>465.67700000000002</v>
      </c>
    </row>
    <row r="328" spans="1:9" x14ac:dyDescent="0.35">
      <c r="A328" s="193">
        <v>44092</v>
      </c>
      <c r="B328">
        <v>-0.48</v>
      </c>
      <c r="C328">
        <v>-0.42</v>
      </c>
      <c r="D328">
        <v>-0.22</v>
      </c>
      <c r="E328">
        <v>3.5999999999999997E-2</v>
      </c>
      <c r="F328">
        <v>1.0999999999999999E-2</v>
      </c>
      <c r="G328">
        <v>130.98149000000001</v>
      </c>
      <c r="H328">
        <v>118.36875999999999</v>
      </c>
      <c r="I328">
        <v>451.87833000000001</v>
      </c>
    </row>
    <row r="329" spans="1:9" x14ac:dyDescent="0.35">
      <c r="A329" s="193">
        <v>44091</v>
      </c>
      <c r="B329">
        <v>-0.47</v>
      </c>
      <c r="C329">
        <v>-0.43</v>
      </c>
      <c r="D329">
        <v>-0.23</v>
      </c>
      <c r="E329">
        <v>2.7E-2</v>
      </c>
      <c r="F329">
        <v>2E-3</v>
      </c>
      <c r="G329">
        <v>131.99994000000001</v>
      </c>
      <c r="H329">
        <v>118.90421000000001</v>
      </c>
      <c r="I329">
        <v>452.41214000000002</v>
      </c>
    </row>
    <row r="330" spans="1:9" x14ac:dyDescent="0.35">
      <c r="A330" s="193">
        <v>44090</v>
      </c>
      <c r="B330">
        <v>-0.47</v>
      </c>
      <c r="C330">
        <v>-0.41</v>
      </c>
      <c r="D330">
        <v>-0.21</v>
      </c>
      <c r="E330">
        <v>4.4999999999999998E-2</v>
      </c>
      <c r="F330">
        <v>1.6E-2</v>
      </c>
      <c r="G330">
        <v>132.41718</v>
      </c>
      <c r="H330">
        <v>118.97073</v>
      </c>
      <c r="I330">
        <v>448.62914999999998</v>
      </c>
    </row>
    <row r="331" spans="1:9" x14ac:dyDescent="0.35">
      <c r="A331" s="193">
        <v>44089</v>
      </c>
      <c r="B331">
        <v>-0.47</v>
      </c>
      <c r="C331">
        <v>-0.41</v>
      </c>
      <c r="D331">
        <v>-0.21</v>
      </c>
      <c r="E331">
        <v>4.9000000000000002E-2</v>
      </c>
      <c r="F331">
        <v>1.7999999999999999E-2</v>
      </c>
      <c r="G331">
        <v>133.62764000000001</v>
      </c>
      <c r="H331">
        <v>119.54027000000001</v>
      </c>
      <c r="I331">
        <v>450.80135999999999</v>
      </c>
    </row>
    <row r="332" spans="1:9" x14ac:dyDescent="0.35">
      <c r="A332" s="193">
        <v>44088</v>
      </c>
      <c r="B332">
        <v>-0.47</v>
      </c>
      <c r="C332">
        <v>-0.42</v>
      </c>
      <c r="D332">
        <v>-0.21</v>
      </c>
      <c r="E332">
        <v>4.8000000000000001E-2</v>
      </c>
      <c r="F332">
        <v>1.7999999999999999E-2</v>
      </c>
      <c r="G332">
        <v>134.71239</v>
      </c>
      <c r="H332">
        <v>119.76687</v>
      </c>
      <c r="I332">
        <v>452.26062000000002</v>
      </c>
    </row>
    <row r="333" spans="1:9" x14ac:dyDescent="0.35">
      <c r="A333" s="193">
        <v>44085</v>
      </c>
      <c r="B333">
        <v>-0.46</v>
      </c>
      <c r="C333">
        <v>-0.41</v>
      </c>
      <c r="D333">
        <v>-0.21</v>
      </c>
      <c r="E333">
        <v>4.9000000000000002E-2</v>
      </c>
      <c r="F333">
        <v>1.9E-2</v>
      </c>
      <c r="G333">
        <v>135.07964000000001</v>
      </c>
      <c r="H333">
        <v>119.83307000000001</v>
      </c>
      <c r="I333">
        <v>452.39368000000002</v>
      </c>
    </row>
    <row r="334" spans="1:9" x14ac:dyDescent="0.35">
      <c r="A334" s="193">
        <v>44084</v>
      </c>
      <c r="B334">
        <v>-0.45</v>
      </c>
      <c r="C334">
        <v>-0.39</v>
      </c>
      <c r="D334">
        <v>-0.17</v>
      </c>
      <c r="E334">
        <v>8.7999999999999995E-2</v>
      </c>
      <c r="F334">
        <v>5.7000000000000002E-2</v>
      </c>
      <c r="G334">
        <v>134.72057000000001</v>
      </c>
      <c r="H334">
        <v>119.53788</v>
      </c>
      <c r="I334">
        <v>447.09</v>
      </c>
    </row>
    <row r="335" spans="1:9" x14ac:dyDescent="0.35">
      <c r="A335" s="193">
        <v>44083</v>
      </c>
      <c r="B335">
        <v>-0.46</v>
      </c>
      <c r="C335">
        <v>-0.4</v>
      </c>
      <c r="D335">
        <v>-0.18</v>
      </c>
      <c r="E335">
        <v>7.9000000000000001E-2</v>
      </c>
      <c r="F335">
        <v>5.6000000000000001E-2</v>
      </c>
      <c r="G335">
        <v>135.44682</v>
      </c>
      <c r="H335">
        <v>120.0286</v>
      </c>
      <c r="I335">
        <v>455.95418999999998</v>
      </c>
    </row>
    <row r="336" spans="1:9" x14ac:dyDescent="0.35">
      <c r="A336" s="193">
        <v>44082</v>
      </c>
      <c r="B336">
        <v>-0.46</v>
      </c>
      <c r="C336">
        <v>-0.42</v>
      </c>
      <c r="D336">
        <v>-0.22</v>
      </c>
      <c r="E336">
        <v>0.04</v>
      </c>
      <c r="F336">
        <v>1.7000000000000001E-2</v>
      </c>
      <c r="G336">
        <v>134.15575999999999</v>
      </c>
      <c r="H336">
        <v>119.73563</v>
      </c>
      <c r="I336">
        <v>457.17473999999999</v>
      </c>
    </row>
    <row r="337" spans="1:9" x14ac:dyDescent="0.35">
      <c r="A337" s="193">
        <v>44081</v>
      </c>
      <c r="B337">
        <v>-0.47</v>
      </c>
      <c r="C337">
        <v>-0.41</v>
      </c>
      <c r="D337">
        <v>-0.19</v>
      </c>
      <c r="E337">
        <v>7.5999999999999998E-2</v>
      </c>
      <c r="F337">
        <v>5.2999999999999999E-2</v>
      </c>
      <c r="G337">
        <v>132.62531999999999</v>
      </c>
      <c r="H337">
        <v>119.60345</v>
      </c>
      <c r="I337">
        <v>454.79126000000002</v>
      </c>
    </row>
    <row r="338" spans="1:9" x14ac:dyDescent="0.35">
      <c r="A338" s="193">
        <v>44078</v>
      </c>
      <c r="B338">
        <v>-0.46</v>
      </c>
      <c r="C338">
        <v>-0.4</v>
      </c>
      <c r="D338">
        <v>-0.19</v>
      </c>
      <c r="E338">
        <v>7.0000000000000007E-2</v>
      </c>
      <c r="F338">
        <v>4.4999999999999998E-2</v>
      </c>
      <c r="G338">
        <v>132.99137999999999</v>
      </c>
      <c r="H338">
        <v>120.10420999999999</v>
      </c>
      <c r="I338">
        <v>455.46246000000002</v>
      </c>
    </row>
    <row r="339" spans="1:9" x14ac:dyDescent="0.35">
      <c r="A339" s="193">
        <v>44077</v>
      </c>
      <c r="B339">
        <v>-0.46</v>
      </c>
      <c r="C339">
        <v>-0.41</v>
      </c>
      <c r="D339">
        <v>-0.21</v>
      </c>
      <c r="E339">
        <v>5.0999999999999997E-2</v>
      </c>
      <c r="F339">
        <v>2.3E-2</v>
      </c>
      <c r="G339">
        <v>132.18432999999999</v>
      </c>
      <c r="H339">
        <v>119.87094999999999</v>
      </c>
      <c r="I339">
        <v>455.11432000000002</v>
      </c>
    </row>
    <row r="340" spans="1:9" x14ac:dyDescent="0.35">
      <c r="A340" s="193">
        <v>44076</v>
      </c>
      <c r="B340">
        <v>-0.46</v>
      </c>
      <c r="C340">
        <v>-0.41</v>
      </c>
      <c r="D340">
        <v>-0.2</v>
      </c>
      <c r="E340">
        <v>6.2E-2</v>
      </c>
      <c r="F340">
        <v>3.9E-2</v>
      </c>
      <c r="G340">
        <v>132.47269</v>
      </c>
      <c r="H340">
        <v>119.98473</v>
      </c>
      <c r="I340">
        <v>457.29543999999999</v>
      </c>
    </row>
    <row r="341" spans="1:9" x14ac:dyDescent="0.35">
      <c r="A341" s="193">
        <v>44075</v>
      </c>
      <c r="B341">
        <v>-0.44</v>
      </c>
      <c r="C341">
        <v>-0.38</v>
      </c>
      <c r="D341">
        <v>-0.16</v>
      </c>
      <c r="E341">
        <v>0.113</v>
      </c>
      <c r="F341">
        <v>9.4E-2</v>
      </c>
      <c r="G341">
        <v>132.98003</v>
      </c>
      <c r="H341">
        <v>119.82039</v>
      </c>
      <c r="I341">
        <v>457.30380000000002</v>
      </c>
    </row>
    <row r="342" spans="1:9" x14ac:dyDescent="0.35">
      <c r="A342" s="193">
        <v>44074</v>
      </c>
      <c r="B342">
        <v>-0.44</v>
      </c>
      <c r="C342">
        <v>-0.36</v>
      </c>
      <c r="D342">
        <v>-0.14000000000000001</v>
      </c>
      <c r="E342">
        <v>0.13200000000000001</v>
      </c>
      <c r="F342">
        <v>0.111</v>
      </c>
      <c r="G342">
        <v>133.36744999999999</v>
      </c>
      <c r="H342">
        <v>119.98875</v>
      </c>
      <c r="I342">
        <v>461.57852000000003</v>
      </c>
    </row>
    <row r="343" spans="1:9" x14ac:dyDescent="0.35">
      <c r="A343" s="193">
        <v>44071</v>
      </c>
      <c r="B343">
        <v>-0.43869999999999998</v>
      </c>
      <c r="C343">
        <v>-0.36499999999999999</v>
      </c>
      <c r="D343">
        <v>-0.1421</v>
      </c>
      <c r="E343">
        <v>0.13739999999999999</v>
      </c>
      <c r="F343">
        <v>0.1159</v>
      </c>
      <c r="G343">
        <v>133.45732000000001</v>
      </c>
      <c r="H343">
        <v>119.99439</v>
      </c>
      <c r="I343">
        <v>462.62621999999999</v>
      </c>
    </row>
    <row r="344" spans="1:9" x14ac:dyDescent="0.35">
      <c r="A344" s="193">
        <v>44070</v>
      </c>
      <c r="B344">
        <v>-0.44</v>
      </c>
      <c r="C344">
        <v>-0.35</v>
      </c>
      <c r="D344">
        <v>-0.13</v>
      </c>
      <c r="E344">
        <v>0.13700000000000001</v>
      </c>
      <c r="F344">
        <v>0.106</v>
      </c>
      <c r="G344">
        <v>133.25725</v>
      </c>
      <c r="H344">
        <v>119.67813</v>
      </c>
      <c r="I344">
        <v>462.92928999999998</v>
      </c>
    </row>
    <row r="345" spans="1:9" x14ac:dyDescent="0.35">
      <c r="A345" s="193">
        <v>44069</v>
      </c>
      <c r="B345">
        <v>-0.44</v>
      </c>
      <c r="C345">
        <v>-0.37</v>
      </c>
      <c r="D345">
        <v>-0.17</v>
      </c>
      <c r="E345">
        <v>8.8999999999999996E-2</v>
      </c>
      <c r="F345">
        <v>5.3999999999999999E-2</v>
      </c>
      <c r="G345">
        <v>133.46729999999999</v>
      </c>
      <c r="H345">
        <v>119.89042999999999</v>
      </c>
      <c r="I345">
        <v>462.92928999999998</v>
      </c>
    </row>
    <row r="346" spans="1:9" x14ac:dyDescent="0.35">
      <c r="A346" s="193">
        <v>44068</v>
      </c>
      <c r="B346">
        <v>-0.44</v>
      </c>
      <c r="C346">
        <v>-0.37</v>
      </c>
      <c r="D346">
        <v>-0.17</v>
      </c>
      <c r="E346">
        <v>8.2000000000000003E-2</v>
      </c>
      <c r="F346">
        <v>4.7E-2</v>
      </c>
      <c r="G346">
        <v>132.95953</v>
      </c>
      <c r="H346">
        <v>119.60661</v>
      </c>
      <c r="I346">
        <v>464.02350000000001</v>
      </c>
    </row>
    <row r="347" spans="1:9" x14ac:dyDescent="0.35">
      <c r="A347" s="193">
        <v>44067</v>
      </c>
      <c r="B347">
        <v>-0.45</v>
      </c>
      <c r="C347">
        <v>-0.4</v>
      </c>
      <c r="D347">
        <v>-0.21</v>
      </c>
      <c r="E347">
        <v>3.6999999999999998E-2</v>
      </c>
      <c r="F347">
        <v>-4.0000000000000001E-3</v>
      </c>
      <c r="G347">
        <v>134.30898999999999</v>
      </c>
      <c r="H347">
        <v>120.47387999999999</v>
      </c>
      <c r="I347">
        <v>470.58767999999998</v>
      </c>
    </row>
    <row r="348" spans="1:9" x14ac:dyDescent="0.35">
      <c r="A348" s="193">
        <v>44064</v>
      </c>
      <c r="B348">
        <v>-0.45</v>
      </c>
      <c r="C348">
        <v>-0.41</v>
      </c>
      <c r="D348">
        <v>-0.23</v>
      </c>
      <c r="E348">
        <v>0.02</v>
      </c>
      <c r="F348">
        <v>-1.9E-2</v>
      </c>
      <c r="G348">
        <v>135.03935000000001</v>
      </c>
      <c r="H348">
        <v>120.72830999999999</v>
      </c>
      <c r="I348">
        <v>473.30353000000002</v>
      </c>
    </row>
    <row r="349" spans="1:9" x14ac:dyDescent="0.35">
      <c r="A349" s="193">
        <v>44063</v>
      </c>
      <c r="B349">
        <v>-0.45</v>
      </c>
      <c r="C349">
        <v>-0.4</v>
      </c>
      <c r="D349">
        <v>-0.22</v>
      </c>
      <c r="E349">
        <v>0.02</v>
      </c>
      <c r="F349">
        <v>-0.02</v>
      </c>
      <c r="G349">
        <v>135.36111</v>
      </c>
      <c r="H349">
        <v>120.65206000000001</v>
      </c>
      <c r="I349">
        <v>472.95432</v>
      </c>
    </row>
    <row r="350" spans="1:9" x14ac:dyDescent="0.35">
      <c r="A350" s="193">
        <v>44062</v>
      </c>
      <c r="B350">
        <v>-0.44</v>
      </c>
      <c r="C350">
        <v>-0.38</v>
      </c>
      <c r="D350">
        <v>-0.2</v>
      </c>
      <c r="E350">
        <v>4.7E-2</v>
      </c>
      <c r="F350">
        <v>7.0000000000000001E-3</v>
      </c>
      <c r="G350">
        <v>134.92637999999999</v>
      </c>
      <c r="H350">
        <v>120.3925</v>
      </c>
      <c r="I350">
        <v>471.45093000000003</v>
      </c>
    </row>
    <row r="351" spans="1:9" x14ac:dyDescent="0.35">
      <c r="A351" s="193">
        <v>44061</v>
      </c>
      <c r="B351">
        <v>-0.44</v>
      </c>
      <c r="C351">
        <v>-0.38</v>
      </c>
      <c r="D351">
        <v>-0.19</v>
      </c>
      <c r="E351">
        <v>4.9000000000000002E-2</v>
      </c>
      <c r="F351">
        <v>0.01</v>
      </c>
      <c r="G351">
        <v>135.87629999999999</v>
      </c>
      <c r="H351">
        <v>120.66669</v>
      </c>
      <c r="I351">
        <v>471.33724999999998</v>
      </c>
    </row>
    <row r="352" spans="1:9" x14ac:dyDescent="0.35">
      <c r="A352" s="193">
        <v>44060</v>
      </c>
      <c r="B352">
        <v>-0.43</v>
      </c>
      <c r="C352">
        <v>-0.37</v>
      </c>
      <c r="D352">
        <v>-0.18</v>
      </c>
      <c r="E352">
        <v>6.7000000000000004E-2</v>
      </c>
      <c r="F352">
        <v>2.8000000000000001E-2</v>
      </c>
      <c r="G352">
        <v>135.74008000000001</v>
      </c>
      <c r="H352">
        <v>120.3904</v>
      </c>
      <c r="I352">
        <v>469.47165000000001</v>
      </c>
    </row>
    <row r="353" spans="1:9" x14ac:dyDescent="0.35">
      <c r="A353" s="193">
        <v>44057</v>
      </c>
      <c r="B353">
        <v>-0.42470000000000002</v>
      </c>
      <c r="C353">
        <v>-0.35010000000000002</v>
      </c>
      <c r="D353">
        <v>-0.16009999999999999</v>
      </c>
      <c r="E353">
        <v>9.06E-2</v>
      </c>
      <c r="F353">
        <v>4.9099999999999998E-2</v>
      </c>
      <c r="G353">
        <v>134.77966000000001</v>
      </c>
      <c r="H353">
        <v>120.07616</v>
      </c>
      <c r="I353">
        <v>464.87130999999999</v>
      </c>
    </row>
    <row r="354" spans="1:9" x14ac:dyDescent="0.35">
      <c r="A354" s="193">
        <v>44056</v>
      </c>
      <c r="B354">
        <v>-0.42199999999999999</v>
      </c>
      <c r="C354">
        <v>-0.34499999999999997</v>
      </c>
      <c r="D354">
        <v>-0.15310000000000001</v>
      </c>
      <c r="E354">
        <v>9.64E-2</v>
      </c>
      <c r="F354">
        <v>5.5899999999999998E-2</v>
      </c>
      <c r="G354">
        <v>238.26650000000001</v>
      </c>
      <c r="H354">
        <v>247.6104</v>
      </c>
      <c r="I354">
        <v>198.00210000000001</v>
      </c>
    </row>
    <row r="355" spans="1:9" x14ac:dyDescent="0.35">
      <c r="A355" s="193">
        <v>44055</v>
      </c>
      <c r="B355">
        <v>-0.42330000000000001</v>
      </c>
      <c r="C355">
        <v>-0.36899999999999999</v>
      </c>
      <c r="D355">
        <v>-0.19109999999999999</v>
      </c>
      <c r="E355">
        <v>5.96E-2</v>
      </c>
      <c r="F355">
        <v>1.7899999999999999E-2</v>
      </c>
      <c r="G355">
        <v>135.40900999999999</v>
      </c>
      <c r="H355">
        <v>121.93284</v>
      </c>
      <c r="I355">
        <v>465.72394000000003</v>
      </c>
    </row>
    <row r="356" spans="1:9" x14ac:dyDescent="0.35">
      <c r="A356" s="193">
        <v>44054</v>
      </c>
      <c r="B356">
        <v>-0.42570000000000002</v>
      </c>
      <c r="C356">
        <v>-0.37890000000000001</v>
      </c>
      <c r="D356">
        <v>-0.2051</v>
      </c>
      <c r="E356">
        <v>3.9600000000000003E-2</v>
      </c>
      <c r="F356">
        <v>-5.0000000000000001E-3</v>
      </c>
      <c r="G356">
        <v>137.66118</v>
      </c>
      <c r="H356">
        <v>123.40192</v>
      </c>
      <c r="I356">
        <v>472.51636000000002</v>
      </c>
    </row>
    <row r="357" spans="1:9" customFormat="1" x14ac:dyDescent="0.35">
      <c r="A357" s="193">
        <v>44053</v>
      </c>
      <c r="B357">
        <v>-0.42599999999999999</v>
      </c>
      <c r="C357">
        <v>-0.40400000000000003</v>
      </c>
      <c r="D357">
        <v>-0.24809999999999999</v>
      </c>
      <c r="E357">
        <v>-1.41E-2</v>
      </c>
      <c r="F357">
        <v>-6.5100000000000005E-2</v>
      </c>
      <c r="G357">
        <v>238.47989999999999</v>
      </c>
      <c r="H357">
        <v>248.2594</v>
      </c>
      <c r="I357">
        <v>197.06909999999999</v>
      </c>
    </row>
    <row r="358" spans="1:9" customFormat="1" x14ac:dyDescent="0.35">
      <c r="A358" s="193">
        <v>44050</v>
      </c>
      <c r="B358">
        <v>-0.42270000000000002</v>
      </c>
      <c r="C358">
        <v>-0.3841</v>
      </c>
      <c r="D358">
        <v>-0.22109999999999999</v>
      </c>
      <c r="E358">
        <v>1.1599999999999999E-2</v>
      </c>
      <c r="F358">
        <v>-4.1000000000000002E-2</v>
      </c>
      <c r="G358">
        <v>238.11519999999999</v>
      </c>
      <c r="H358">
        <v>247.7807</v>
      </c>
      <c r="I358">
        <v>196.82640000000001</v>
      </c>
    </row>
    <row r="359" spans="1:9" customFormat="1" x14ac:dyDescent="0.35">
      <c r="A359" s="193">
        <v>44049</v>
      </c>
      <c r="B359">
        <v>-0.4199</v>
      </c>
      <c r="C359">
        <v>-0.39700000000000002</v>
      </c>
      <c r="D359">
        <v>-0.2429</v>
      </c>
      <c r="E359">
        <v>-1.4999999999999999E-2</v>
      </c>
      <c r="F359">
        <v>-6.7000000000000004E-2</v>
      </c>
      <c r="G359">
        <v>238.1798</v>
      </c>
      <c r="H359">
        <v>247.8991</v>
      </c>
      <c r="I359">
        <v>196.71180000000001</v>
      </c>
    </row>
    <row r="360" spans="1:9" customFormat="1" x14ac:dyDescent="0.35">
      <c r="A360" s="193">
        <v>44048</v>
      </c>
      <c r="B360">
        <v>-0.42099999999999999</v>
      </c>
      <c r="C360">
        <v>-0.38700000000000001</v>
      </c>
      <c r="D360">
        <v>-0.22509999999999999</v>
      </c>
      <c r="E360">
        <v>5.9999999999999995E-4</v>
      </c>
      <c r="F360">
        <v>-5.1999999999999998E-2</v>
      </c>
      <c r="G360">
        <v>237.7672</v>
      </c>
      <c r="H360">
        <v>247.4033</v>
      </c>
      <c r="I360">
        <v>196.3963</v>
      </c>
    </row>
    <row r="361" spans="1:9" x14ac:dyDescent="0.35">
      <c r="A361" s="193">
        <v>44047</v>
      </c>
      <c r="B361">
        <v>-0.42680000000000001</v>
      </c>
      <c r="C361">
        <v>-0.41710000000000003</v>
      </c>
      <c r="D361">
        <v>-0.2651</v>
      </c>
      <c r="E361">
        <v>-4.3999999999999997E-2</v>
      </c>
      <c r="F361">
        <v>-0.1</v>
      </c>
      <c r="G361">
        <v>148.52052</v>
      </c>
      <c r="H361">
        <v>130.92366000000001</v>
      </c>
      <c r="I361">
        <v>495.73199</v>
      </c>
    </row>
    <row r="362" spans="1:9" x14ac:dyDescent="0.35">
      <c r="A362" s="193">
        <v>44046</v>
      </c>
      <c r="B362">
        <v>-0.42</v>
      </c>
      <c r="C362">
        <v>-0.4</v>
      </c>
      <c r="D362">
        <v>-0.23</v>
      </c>
      <c r="E362">
        <v>-6.0000000000000001E-3</v>
      </c>
      <c r="F362">
        <v>-0.05</v>
      </c>
      <c r="G362">
        <v>149.90134</v>
      </c>
      <c r="H362">
        <v>130.96290999999999</v>
      </c>
      <c r="I362">
        <v>497.28223000000003</v>
      </c>
    </row>
    <row r="363" spans="1:9" x14ac:dyDescent="0.35">
      <c r="A363" s="193">
        <v>44043</v>
      </c>
      <c r="B363">
        <v>-0.4113</v>
      </c>
      <c r="C363">
        <v>-0.39700000000000002</v>
      </c>
      <c r="D363">
        <v>-0.2321</v>
      </c>
      <c r="E363">
        <v>-6.0000000000000001E-3</v>
      </c>
      <c r="F363">
        <v>-0.06</v>
      </c>
      <c r="G363">
        <v>149.00259</v>
      </c>
      <c r="H363">
        <v>130.73430999999999</v>
      </c>
      <c r="I363">
        <v>506.08465999999999</v>
      </c>
    </row>
    <row r="364" spans="1:9" x14ac:dyDescent="0.35">
      <c r="A364" s="193">
        <v>44042</v>
      </c>
      <c r="B364">
        <v>-0.40789999999999998</v>
      </c>
      <c r="C364">
        <v>-0.4</v>
      </c>
      <c r="D364">
        <v>-0.25</v>
      </c>
      <c r="E364">
        <v>-0.04</v>
      </c>
      <c r="F364">
        <v>-0.09</v>
      </c>
      <c r="G364">
        <v>148.59524999999999</v>
      </c>
      <c r="H364">
        <v>130.69211000000001</v>
      </c>
      <c r="I364">
        <v>506.60257000000001</v>
      </c>
    </row>
    <row r="365" spans="1:9" x14ac:dyDescent="0.35">
      <c r="A365" s="193">
        <v>44041</v>
      </c>
      <c r="B365">
        <v>-0.37</v>
      </c>
      <c r="C365">
        <v>-0.37</v>
      </c>
      <c r="D365">
        <v>-0.21</v>
      </c>
      <c r="E365">
        <v>2E-3</v>
      </c>
      <c r="F365">
        <v>-0.04</v>
      </c>
      <c r="G365">
        <v>145.50936999999999</v>
      </c>
      <c r="H365">
        <v>129.30092999999999</v>
      </c>
      <c r="I365">
        <v>498.68839000000003</v>
      </c>
    </row>
    <row r="366" spans="1:9" x14ac:dyDescent="0.35">
      <c r="A366" s="193">
        <v>44040</v>
      </c>
      <c r="B366">
        <v>-0.37</v>
      </c>
      <c r="C366">
        <v>-0.39</v>
      </c>
      <c r="D366">
        <v>-0.24</v>
      </c>
      <c r="E366">
        <v>-0.02</v>
      </c>
      <c r="F366">
        <v>-7.0000000000000007E-2</v>
      </c>
      <c r="G366">
        <v>145.13208</v>
      </c>
      <c r="H366">
        <v>129.07336000000001</v>
      </c>
      <c r="I366">
        <v>498.93347</v>
      </c>
    </row>
    <row r="367" spans="1:9" x14ac:dyDescent="0.35">
      <c r="A367" s="193">
        <v>44039</v>
      </c>
      <c r="B367">
        <v>-0.37</v>
      </c>
      <c r="C367">
        <v>-0.37</v>
      </c>
      <c r="D367">
        <v>-0.22</v>
      </c>
      <c r="E367">
        <v>-7.0000000000000001E-3</v>
      </c>
      <c r="F367">
        <v>-0.05</v>
      </c>
      <c r="G367">
        <v>145.08426</v>
      </c>
      <c r="H367">
        <v>128.98958999999999</v>
      </c>
      <c r="I367">
        <v>494.88729999999998</v>
      </c>
    </row>
    <row r="368" spans="1:9" x14ac:dyDescent="0.35">
      <c r="A368" s="193">
        <v>44036</v>
      </c>
      <c r="B368">
        <v>-0.37</v>
      </c>
      <c r="C368">
        <v>-0.35</v>
      </c>
      <c r="D368">
        <v>-0.19</v>
      </c>
      <c r="E368">
        <v>2.7E-2</v>
      </c>
      <c r="F368">
        <v>-2.3E-2</v>
      </c>
      <c r="G368">
        <v>145.06795</v>
      </c>
      <c r="H368">
        <v>128.99721</v>
      </c>
      <c r="I368">
        <v>489.91458</v>
      </c>
    </row>
    <row r="369" spans="1:9" x14ac:dyDescent="0.35">
      <c r="A369" s="193">
        <v>44035</v>
      </c>
      <c r="B369">
        <v>-0.37</v>
      </c>
      <c r="C369">
        <v>-0.38</v>
      </c>
      <c r="D369">
        <v>-0.21</v>
      </c>
      <c r="E369">
        <v>5.0000000000000001E-3</v>
      </c>
      <c r="F369">
        <v>-0.04</v>
      </c>
      <c r="G369">
        <v>145.14505</v>
      </c>
      <c r="H369">
        <v>129.26901000000001</v>
      </c>
      <c r="I369">
        <v>493.42232999999999</v>
      </c>
    </row>
    <row r="370" spans="1:9" x14ac:dyDescent="0.35">
      <c r="A370" s="193">
        <v>44034</v>
      </c>
      <c r="B370">
        <v>-0.37</v>
      </c>
      <c r="C370">
        <v>-0.38</v>
      </c>
      <c r="D370">
        <v>-0.22</v>
      </c>
      <c r="E370">
        <v>3.0000000000000001E-3</v>
      </c>
      <c r="F370">
        <v>-0.04</v>
      </c>
      <c r="G370">
        <v>147.28292999999999</v>
      </c>
      <c r="H370">
        <v>130.9426</v>
      </c>
      <c r="I370">
        <v>502.89584000000002</v>
      </c>
    </row>
    <row r="371" spans="1:9" x14ac:dyDescent="0.35">
      <c r="A371" s="193">
        <v>44033</v>
      </c>
      <c r="B371">
        <v>-0.37</v>
      </c>
      <c r="C371">
        <v>-0.37</v>
      </c>
      <c r="D371">
        <v>-0.2</v>
      </c>
      <c r="E371">
        <v>1.9E-2</v>
      </c>
      <c r="F371">
        <v>-2.1000000000000001E-2</v>
      </c>
      <c r="G371">
        <v>147.86529999999999</v>
      </c>
      <c r="H371">
        <v>131.47338999999999</v>
      </c>
      <c r="I371">
        <v>502.58877999999999</v>
      </c>
    </row>
    <row r="372" spans="1:9" x14ac:dyDescent="0.35">
      <c r="A372" s="193">
        <v>44032</v>
      </c>
      <c r="B372">
        <v>-0.37</v>
      </c>
      <c r="C372">
        <v>-0.36</v>
      </c>
      <c r="D372">
        <v>-0.19</v>
      </c>
      <c r="E372">
        <v>0.03</v>
      </c>
      <c r="F372">
        <v>-0.01</v>
      </c>
      <c r="G372">
        <v>152.87782000000001</v>
      </c>
      <c r="H372">
        <v>135.14598000000001</v>
      </c>
      <c r="I372">
        <v>510.86437999999998</v>
      </c>
    </row>
    <row r="373" spans="1:9" x14ac:dyDescent="0.35">
      <c r="A373" s="193">
        <v>44029</v>
      </c>
      <c r="B373">
        <v>-0.37</v>
      </c>
      <c r="C373">
        <v>-0.35</v>
      </c>
      <c r="D373">
        <v>-0.17</v>
      </c>
      <c r="E373">
        <v>0.05</v>
      </c>
      <c r="F373">
        <v>1.4E-2</v>
      </c>
      <c r="G373">
        <v>154.99393000000001</v>
      </c>
      <c r="H373">
        <v>137.17101</v>
      </c>
      <c r="I373">
        <v>513.56055000000003</v>
      </c>
    </row>
    <row r="374" spans="1:9" x14ac:dyDescent="0.35">
      <c r="A374" s="193">
        <v>44028</v>
      </c>
      <c r="B374">
        <v>-0.37</v>
      </c>
      <c r="C374">
        <v>-0.36</v>
      </c>
      <c r="D374">
        <v>-0.19</v>
      </c>
      <c r="E374">
        <v>3.5999999999999997E-2</v>
      </c>
      <c r="F374">
        <v>-6.8999999999999999E-3</v>
      </c>
      <c r="G374">
        <v>156.46146999999999</v>
      </c>
      <c r="H374">
        <v>139.26945000000001</v>
      </c>
      <c r="I374">
        <v>517.70734000000004</v>
      </c>
    </row>
    <row r="375" spans="1:9" x14ac:dyDescent="0.35">
      <c r="A375" s="193">
        <v>44027</v>
      </c>
      <c r="B375">
        <v>-0.36</v>
      </c>
      <c r="C375">
        <v>-0.35</v>
      </c>
      <c r="D375">
        <v>-0.18</v>
      </c>
      <c r="E375">
        <v>3.6999999999999998E-2</v>
      </c>
      <c r="F375">
        <v>-7.0000000000000001E-3</v>
      </c>
      <c r="G375">
        <v>156.85274000000001</v>
      </c>
      <c r="H375">
        <v>140.91758999999999</v>
      </c>
      <c r="I375">
        <v>517.44957999999997</v>
      </c>
    </row>
    <row r="376" spans="1:9" x14ac:dyDescent="0.35">
      <c r="A376" s="193">
        <v>44026</v>
      </c>
      <c r="B376">
        <v>-0.35</v>
      </c>
      <c r="C376">
        <v>-0.34</v>
      </c>
      <c r="D376">
        <v>-0.18</v>
      </c>
      <c r="E376">
        <v>3.7999999999999999E-2</v>
      </c>
      <c r="F376">
        <v>-8.9999999999999993E-3</v>
      </c>
      <c r="G376">
        <v>159.54523</v>
      </c>
      <c r="H376">
        <v>144.38105999999999</v>
      </c>
      <c r="I376">
        <v>522.24230999999997</v>
      </c>
    </row>
    <row r="377" spans="1:9" x14ac:dyDescent="0.35">
      <c r="A377" s="193">
        <v>44025</v>
      </c>
      <c r="B377">
        <v>-0.35</v>
      </c>
      <c r="C377">
        <v>-0.33</v>
      </c>
      <c r="D377">
        <v>-0.15</v>
      </c>
      <c r="E377">
        <v>7.6999999999999999E-2</v>
      </c>
      <c r="F377">
        <v>0.03</v>
      </c>
      <c r="G377">
        <v>159.36751000000001</v>
      </c>
      <c r="H377">
        <v>144.89493999999999</v>
      </c>
      <c r="I377">
        <v>520.64715999999999</v>
      </c>
    </row>
    <row r="378" spans="1:9" x14ac:dyDescent="0.35">
      <c r="A378" s="193">
        <v>44022</v>
      </c>
      <c r="B378">
        <v>-0.3896</v>
      </c>
      <c r="C378">
        <v>-0.35899999999999999</v>
      </c>
      <c r="D378">
        <v>-0.19189999999999999</v>
      </c>
      <c r="E378">
        <v>3.8600000000000002E-2</v>
      </c>
      <c r="F378">
        <v>-8.9999999999999993E-3</v>
      </c>
      <c r="G378">
        <v>161.74879000000001</v>
      </c>
      <c r="H378">
        <v>146.21315000000001</v>
      </c>
      <c r="I378">
        <v>526.29596000000004</v>
      </c>
    </row>
    <row r="379" spans="1:9" x14ac:dyDescent="0.35">
      <c r="A379" s="193">
        <v>44021</v>
      </c>
      <c r="B379">
        <v>-0.38479999999999998</v>
      </c>
      <c r="C379">
        <v>-0.35499999999999998</v>
      </c>
      <c r="D379">
        <v>-0.18909999999999999</v>
      </c>
      <c r="E379">
        <v>4.4400000000000002E-2</v>
      </c>
      <c r="F379">
        <v>1.1000000000000001E-3</v>
      </c>
      <c r="G379">
        <v>160.53455</v>
      </c>
      <c r="H379">
        <v>146.05907999999999</v>
      </c>
      <c r="I379">
        <v>523.26990000000001</v>
      </c>
    </row>
    <row r="380" spans="1:9" x14ac:dyDescent="0.35">
      <c r="A380" s="193">
        <v>44020</v>
      </c>
      <c r="B380">
        <v>-0.35</v>
      </c>
      <c r="C380">
        <v>-0.34</v>
      </c>
      <c r="D380">
        <v>-0.16</v>
      </c>
      <c r="E380">
        <v>6.6000000000000003E-2</v>
      </c>
      <c r="F380">
        <v>2.5999999999999999E-2</v>
      </c>
      <c r="G380">
        <v>160.2527</v>
      </c>
      <c r="H380">
        <v>146.32074</v>
      </c>
      <c r="I380">
        <v>522.15979000000004</v>
      </c>
    </row>
    <row r="381" spans="1:9" x14ac:dyDescent="0.35">
      <c r="A381" s="193">
        <v>44019</v>
      </c>
      <c r="B381">
        <v>-0.37990000000000002</v>
      </c>
      <c r="C381">
        <v>-0.35010000000000002</v>
      </c>
      <c r="D381">
        <v>-0.1681</v>
      </c>
      <c r="E381">
        <v>7.9600000000000004E-2</v>
      </c>
      <c r="F381">
        <v>4.3099999999999999E-2</v>
      </c>
      <c r="G381">
        <v>159.56301999999999</v>
      </c>
      <c r="H381">
        <v>146.38287</v>
      </c>
      <c r="I381">
        <v>520.39746000000002</v>
      </c>
    </row>
    <row r="382" spans="1:9" x14ac:dyDescent="0.35">
      <c r="A382" s="193">
        <v>44018</v>
      </c>
      <c r="B382">
        <v>-0.35560000000000003</v>
      </c>
      <c r="C382">
        <v>-0.35</v>
      </c>
      <c r="D382">
        <v>-0.1651</v>
      </c>
      <c r="E382">
        <v>9.1399999999999995E-2</v>
      </c>
      <c r="F382">
        <v>6.0900000000000003E-2</v>
      </c>
      <c r="G382">
        <v>159.23223999999999</v>
      </c>
      <c r="H382">
        <v>146.61044000000001</v>
      </c>
      <c r="I382">
        <v>521.93706999999995</v>
      </c>
    </row>
    <row r="383" spans="1:9" x14ac:dyDescent="0.35">
      <c r="A383" s="193">
        <v>44015</v>
      </c>
      <c r="B383">
        <v>-0.38600000000000001</v>
      </c>
      <c r="C383">
        <v>-0.35</v>
      </c>
      <c r="D383">
        <v>-0.16289999999999999</v>
      </c>
      <c r="E383">
        <v>9.2600000000000002E-2</v>
      </c>
      <c r="F383">
        <v>5.6899999999999999E-2</v>
      </c>
      <c r="G383">
        <v>161.59384</v>
      </c>
      <c r="H383">
        <v>148.52683999999999</v>
      </c>
      <c r="I383">
        <v>526.26464999999996</v>
      </c>
    </row>
    <row r="384" spans="1:9" x14ac:dyDescent="0.35">
      <c r="A384" s="193">
        <v>44014</v>
      </c>
      <c r="B384">
        <v>-0.35</v>
      </c>
      <c r="C384">
        <v>-0.35</v>
      </c>
      <c r="D384">
        <v>-0.16</v>
      </c>
      <c r="E384">
        <v>7.8E-2</v>
      </c>
      <c r="F384">
        <v>3.9E-2</v>
      </c>
      <c r="G384">
        <v>161.98035999999999</v>
      </c>
      <c r="H384">
        <v>149.03</v>
      </c>
      <c r="I384">
        <v>527.54516999999998</v>
      </c>
    </row>
    <row r="385" spans="1:20" x14ac:dyDescent="0.35">
      <c r="A385" s="196">
        <v>44013</v>
      </c>
      <c r="B385" s="62">
        <v>-0.35</v>
      </c>
      <c r="C385" s="62">
        <v>-0.33</v>
      </c>
      <c r="D385" s="62">
        <v>-0.13</v>
      </c>
      <c r="E385" s="62">
        <v>9.8000000000000004E-2</v>
      </c>
      <c r="F385" s="62">
        <v>5.7000000000000002E-2</v>
      </c>
      <c r="G385" s="62">
        <v>164.91713999999999</v>
      </c>
      <c r="H385" s="62">
        <v>150.39478</v>
      </c>
      <c r="I385" s="62">
        <v>528.15857000000005</v>
      </c>
    </row>
    <row r="386" spans="1:20" x14ac:dyDescent="0.35">
      <c r="A386" s="196">
        <v>44012</v>
      </c>
      <c r="B386" s="62">
        <v>-0.35</v>
      </c>
      <c r="C386" s="62">
        <v>-0.35</v>
      </c>
      <c r="D386" s="62">
        <v>-0.17</v>
      </c>
      <c r="E386" s="62">
        <v>6.8000000000000005E-2</v>
      </c>
      <c r="F386" s="62">
        <v>2.8000000000000001E-2</v>
      </c>
      <c r="G386" s="62">
        <v>166.91118</v>
      </c>
      <c r="H386" s="62">
        <v>151.69410999999999</v>
      </c>
      <c r="I386" s="62">
        <v>544.84247000000005</v>
      </c>
    </row>
    <row r="387" spans="1:20" ht="15" thickBot="1" x14ac:dyDescent="0.4">
      <c r="A387" s="193">
        <v>44011</v>
      </c>
      <c r="B387">
        <v>-0.34</v>
      </c>
      <c r="C387">
        <v>-0.34</v>
      </c>
      <c r="D387">
        <v>-0.17</v>
      </c>
      <c r="E387">
        <v>0.05</v>
      </c>
      <c r="F387">
        <v>1.0999999999999999E-2</v>
      </c>
      <c r="G387">
        <v>168.87401</v>
      </c>
      <c r="H387">
        <v>151.93835000000001</v>
      </c>
      <c r="I387">
        <v>545.79552999999999</v>
      </c>
    </row>
    <row r="388" spans="1:20" x14ac:dyDescent="0.35">
      <c r="A388" s="193">
        <v>44008</v>
      </c>
      <c r="B388">
        <v>-0.34</v>
      </c>
      <c r="C388">
        <v>-0.35</v>
      </c>
      <c r="D388">
        <v>-0.18</v>
      </c>
      <c r="E388">
        <v>3.9E-2</v>
      </c>
      <c r="F388">
        <v>-7.0000000000000001E-3</v>
      </c>
      <c r="G388">
        <v>167.75505000000001</v>
      </c>
      <c r="H388">
        <v>150.58825999999999</v>
      </c>
      <c r="I388">
        <v>543.50689999999997</v>
      </c>
      <c r="J388" s="90"/>
      <c r="K388" s="91"/>
      <c r="L388" s="91" t="s">
        <v>19</v>
      </c>
      <c r="M388" s="91" t="s">
        <v>20</v>
      </c>
      <c r="N388" s="91" t="s">
        <v>21</v>
      </c>
      <c r="O388" s="91" t="s">
        <v>22</v>
      </c>
      <c r="P388" s="91" t="s">
        <v>23</v>
      </c>
      <c r="Q388" s="91" t="s">
        <v>24</v>
      </c>
      <c r="R388" s="91" t="s">
        <v>25</v>
      </c>
      <c r="S388" s="92" t="s">
        <v>26</v>
      </c>
    </row>
    <row r="389" spans="1:20" x14ac:dyDescent="0.35">
      <c r="A389" s="193">
        <v>44007</v>
      </c>
      <c r="B389">
        <v>-0.3538</v>
      </c>
      <c r="C389">
        <v>-0.34799999999999998</v>
      </c>
      <c r="D389">
        <v>-0.1741</v>
      </c>
      <c r="E389">
        <v>6.1400000000000003E-2</v>
      </c>
      <c r="F389">
        <v>1.09E-2</v>
      </c>
      <c r="G389">
        <v>166.65934999999999</v>
      </c>
      <c r="H389">
        <v>149.75586000000001</v>
      </c>
      <c r="I389">
        <v>544.76964999999996</v>
      </c>
      <c r="J389" s="93">
        <f>'Publish version'!B3</f>
        <v>44530</v>
      </c>
      <c r="K389" s="94" t="s">
        <v>12</v>
      </c>
      <c r="L389" s="95">
        <f>INDEX($A$1:$I$1387,MATCH('Publish version'!$B$3,$A$1:$A$1387,0),MATCH(L388,$A$1:$I$1,0))/100</f>
        <v>-5.0000000000000001E-3</v>
      </c>
      <c r="M389" s="95">
        <f>INDEX($A$1:$I$1387,MATCH('Publish version'!$B$3,$A$1:$A$1387,0),MATCH(M388,$A$1:$I$1,0))/100</f>
        <v>-1.1999999999999999E-3</v>
      </c>
      <c r="N389" s="95">
        <f>INDEX($A$1:$I$1387,MATCH('Publish version'!$B$3,$A$1:$A$1387,0),MATCH(N388,$A$1:$I$1,0))/100</f>
        <v>1.2600000000000001E-3</v>
      </c>
      <c r="O389" s="95">
        <f>INDEX($A$1:$I$1387,MATCH('Publish version'!$B$3,$A$1:$A$1387,0),MATCH(O388,$A$1:$I$1,0))/100</f>
        <v>3.2000000000000002E-3</v>
      </c>
      <c r="P389" s="95">
        <f>INDEX($A$1:$I$1387,MATCH('Publish version'!$B$3,$A$1:$A$1387,0),MATCH(P388,$A$1:$I$1,0))/100</f>
        <v>2.2500000000000003E-3</v>
      </c>
      <c r="Q389" s="100">
        <f>INDEX($A$1:$I$1387,MATCH('Publish version'!$B$3,$A$1:$A$1387,0),MATCH(Q388,$A$1:$I$1,0))/10000</f>
        <v>1.2982416E-2</v>
      </c>
      <c r="R389" s="100">
        <f>INDEX($A$1:$I$1387,MATCH('Publish version'!$B$3,$A$1:$A$1387,0),MATCH(R388,$A$1:$I$1,0))/10000</f>
        <v>1.2054865E-2</v>
      </c>
      <c r="S389" s="100">
        <f>INDEX($A$1:$I$1387,MATCH('Publish version'!$B$3,$A$1:$A$1387,0),MATCH(S388,$A$1:$I$1,0))/10000</f>
        <v>3.9323611000000001E-2</v>
      </c>
    </row>
    <row r="390" spans="1:20" x14ac:dyDescent="0.35">
      <c r="A390" s="193">
        <v>44006</v>
      </c>
      <c r="B390">
        <v>-0.32790000000000002</v>
      </c>
      <c r="C390">
        <v>-0.34389999999999998</v>
      </c>
      <c r="D390">
        <v>-0.16309999999999999</v>
      </c>
      <c r="E390">
        <v>8.1600000000000006E-2</v>
      </c>
      <c r="F390">
        <v>4.0399999999999998E-2</v>
      </c>
      <c r="G390">
        <v>163.66118</v>
      </c>
      <c r="H390">
        <v>147.32258999999999</v>
      </c>
      <c r="I390">
        <v>534.92249000000004</v>
      </c>
      <c r="J390" s="97"/>
      <c r="K390" s="94"/>
      <c r="L390" s="94"/>
      <c r="M390" s="94"/>
      <c r="N390" s="94"/>
      <c r="O390" s="94"/>
      <c r="P390" s="94"/>
      <c r="Q390" s="94"/>
      <c r="R390" s="94"/>
      <c r="S390" s="98"/>
    </row>
    <row r="391" spans="1:20" x14ac:dyDescent="0.35">
      <c r="A391" s="196">
        <v>44005</v>
      </c>
      <c r="B391" s="62">
        <v>-0.32269999999999999</v>
      </c>
      <c r="C391" s="62">
        <v>-0.33</v>
      </c>
      <c r="D391" s="62">
        <v>-0.1459</v>
      </c>
      <c r="E391" s="62">
        <v>0.11459999999999999</v>
      </c>
      <c r="F391" s="62">
        <v>8.9099999999999999E-2</v>
      </c>
      <c r="G391" s="62">
        <v>162.74162000000001</v>
      </c>
      <c r="H391" s="62">
        <v>145.89195000000001</v>
      </c>
      <c r="I391" s="62">
        <v>531.75098000000003</v>
      </c>
      <c r="J391" s="99">
        <f>IF(COUNTIF(A:A,DATE(YEAR(J389)-1,MONTH(J389),DAY(J389)))&gt;0,DATE(YEAR(J389)-1,MONTH(J389),DAY(J389)),IF(COUNTIF(A:A,DATE(YEAR(J389)-1,MONTH(J389),DAY(J389)-1)&gt;0),DATE(YEAR(J389)-1,MONTH(J389),DAY(J389)-1),DATE(YEAR(J389)-1,MONTH(J389),DAY(J389)-2)))</f>
        <v>44165</v>
      </c>
      <c r="K391" s="94" t="s">
        <v>13</v>
      </c>
      <c r="L391" s="100">
        <f t="shared" ref="L391:P393" si="2">L$389-INDEX($A$1:$I$1387,MATCH($J391,$A$1:$A$1387,0),MATCH(L$388,$A$1:$I$1,0))/100</f>
        <v>1.9999999999999966E-4</v>
      </c>
      <c r="M391" s="100">
        <f t="shared" si="2"/>
        <v>3.4000000000000002E-3</v>
      </c>
      <c r="N391" s="100">
        <f t="shared" si="2"/>
        <v>3.8599999999999997E-3</v>
      </c>
      <c r="O391" s="100">
        <f t="shared" si="2"/>
        <v>3.1100000000000004E-3</v>
      </c>
      <c r="P391" s="100">
        <f t="shared" si="2"/>
        <v>2.3700000000000001E-3</v>
      </c>
      <c r="Q391" s="100">
        <f t="shared" ref="Q391:S393" si="3">Q$389-INDEX($A$1:$I$1387,MATCH($J391,$A$1:$A$1387,0),MATCH(Q$388,$A$1:$I$1,0))/10000</f>
        <v>1.7142620000000011E-3</v>
      </c>
      <c r="R391" s="100">
        <f t="shared" si="3"/>
        <v>2.0947009999999992E-3</v>
      </c>
      <c r="S391" s="100">
        <f t="shared" si="3"/>
        <v>2.1144859999999988E-3</v>
      </c>
      <c r="T391" s="88"/>
    </row>
    <row r="392" spans="1:20" x14ac:dyDescent="0.35">
      <c r="A392" s="196">
        <v>44004</v>
      </c>
      <c r="B392" s="62">
        <v>-0.32</v>
      </c>
      <c r="C392" s="62">
        <v>-0.34</v>
      </c>
      <c r="D392" s="62">
        <v>-0.16</v>
      </c>
      <c r="E392" s="62">
        <v>7.5999999999999998E-2</v>
      </c>
      <c r="F392" s="62">
        <v>3.7999999999999999E-2</v>
      </c>
      <c r="G392" s="62">
        <v>163.82741999999999</v>
      </c>
      <c r="H392" s="62">
        <v>145.76396</v>
      </c>
      <c r="I392" s="62">
        <v>536.71349999999995</v>
      </c>
      <c r="J392" s="93">
        <v>44196</v>
      </c>
      <c r="K392" s="94" t="s">
        <v>14</v>
      </c>
      <c r="L392" s="100">
        <f t="shared" si="2"/>
        <v>3.309999999999997E-4</v>
      </c>
      <c r="M392" s="100">
        <f t="shared" si="2"/>
        <v>3.4000000000000002E-3</v>
      </c>
      <c r="N392" s="100">
        <f t="shared" si="2"/>
        <v>3.96E-3</v>
      </c>
      <c r="O392" s="100">
        <f t="shared" si="2"/>
        <v>3.1450000000000002E-3</v>
      </c>
      <c r="P392" s="100">
        <f t="shared" si="2"/>
        <v>2.5400000000000002E-3</v>
      </c>
      <c r="Q392" s="100">
        <f t="shared" si="3"/>
        <v>2.2689910000000015E-3</v>
      </c>
      <c r="R392" s="100">
        <f t="shared" si="3"/>
        <v>2.2771760000000005E-3</v>
      </c>
      <c r="S392" s="100">
        <f t="shared" si="3"/>
        <v>3.9763550000000009E-3</v>
      </c>
    </row>
    <row r="393" spans="1:20" x14ac:dyDescent="0.35">
      <c r="A393" s="193">
        <v>44001</v>
      </c>
      <c r="B393">
        <v>-0.31</v>
      </c>
      <c r="C393">
        <v>-0.32</v>
      </c>
      <c r="D393" s="191">
        <v>-0.14000000000000001</v>
      </c>
      <c r="E393">
        <v>8.7999999999999995E-2</v>
      </c>
      <c r="F393">
        <v>4.9000000000000002E-2</v>
      </c>
      <c r="G393">
        <v>162.07877999999999</v>
      </c>
      <c r="H393">
        <v>142.83865</v>
      </c>
      <c r="I393">
        <v>525.60608000000002</v>
      </c>
      <c r="J393" s="99">
        <f>DATE(YEAR(J389),MONTH(J389),DAY(J389)-7)</f>
        <v>44523</v>
      </c>
      <c r="K393" s="94" t="s">
        <v>15</v>
      </c>
      <c r="L393" s="100">
        <f t="shared" si="2"/>
        <v>-2.0000000000000052E-4</v>
      </c>
      <c r="M393" s="100">
        <f t="shared" si="2"/>
        <v>-4.9999999999999979E-4</v>
      </c>
      <c r="N393" s="100">
        <f t="shared" si="2"/>
        <v>-9.2000000000000003E-4</v>
      </c>
      <c r="O393" s="100">
        <f t="shared" si="2"/>
        <v>-1.1199999999999999E-3</v>
      </c>
      <c r="P393" s="100">
        <f t="shared" si="2"/>
        <v>-1.3599999999999997E-3</v>
      </c>
      <c r="Q393" s="100">
        <f t="shared" si="3"/>
        <v>9.3159299999999966E-4</v>
      </c>
      <c r="R393" s="100">
        <f t="shared" si="3"/>
        <v>1.1673899999999991E-3</v>
      </c>
      <c r="S393" s="109">
        <f t="shared" si="3"/>
        <v>3.4152710000000044E-3</v>
      </c>
    </row>
    <row r="394" spans="1:20" x14ac:dyDescent="0.35">
      <c r="A394" s="196">
        <v>44000</v>
      </c>
      <c r="B394" s="62">
        <v>-0.3</v>
      </c>
      <c r="C394" s="62">
        <v>-0.31</v>
      </c>
      <c r="D394" s="89">
        <v>-0.14000000000000001</v>
      </c>
      <c r="E394" s="62">
        <v>8.5000000000000006E-2</v>
      </c>
      <c r="F394" s="62">
        <v>4.4999999999999998E-2</v>
      </c>
      <c r="G394" s="62">
        <v>161.96908999999999</v>
      </c>
      <c r="H394" s="62">
        <v>142.4333</v>
      </c>
      <c r="I394" s="62">
        <v>522.81975999999997</v>
      </c>
      <c r="J394" s="101"/>
      <c r="K394" s="94" t="s">
        <v>16</v>
      </c>
      <c r="L394" s="100">
        <f>L$389-INDEX($A$1:$I$1387,MATCH('Publish version'!$B$3,$A$1:$A$1387,0)+1,MATCH(L$388,$A$1:$I$1,0))/100</f>
        <v>0</v>
      </c>
      <c r="M394" s="100">
        <f>M$389-INDEX($A$1:$I$1387,MATCH('Publish version'!$B$3,$A$1:$A$1387,0)+1,MATCH(M$388,$A$1:$I$1,0))/100</f>
        <v>1.0000000000000005E-4</v>
      </c>
      <c r="N394" s="100">
        <f>N$389-INDEX($A$1:$I$1387,MATCH('Publish version'!$B$3,$A$1:$A$1387,0)+1,MATCH(N$388,$A$1:$I$1,0))/100</f>
        <v>-2.8999999999999989E-4</v>
      </c>
      <c r="O394" s="100">
        <f>O$389-INDEX($A$1:$I$1387,MATCH('Publish version'!$B$3,$A$1:$A$1387,0)+1,MATCH(O$388,$A$1:$I$1,0))/100</f>
        <v>-5.9999999999999984E-4</v>
      </c>
      <c r="P394" s="100">
        <f>P$389-INDEX($A$1:$I$1387,MATCH('Publish version'!$B$3,$A$1:$A$1387,0)+1,MATCH(P$388,$A$1:$I$1,0))/100</f>
        <v>-7.499999999999998E-4</v>
      </c>
      <c r="Q394" s="100">
        <f>Q389-INDEX($A$1:$I$1387,MATCH('Publish version'!$B$3,$A$1:$A$1387,0)+1,MATCH(Q388,$A$1:$I$1,0))/10000</f>
        <v>-1.1693899999999993E-4</v>
      </c>
      <c r="R394" s="100">
        <f>R389-INDEX($A$1:$I$1387,MATCH('Publish version'!$B$3,$A$1:$A$1387,0)+1,MATCH(R388,$A$1:$I$1,0))/10000</f>
        <v>-8.6182000000000619E-5</v>
      </c>
      <c r="S394" s="100">
        <f>S389-INDEX($A$1:$I$1387,MATCH('Publish version'!$B$3,$A$1:$A$1387,0)+1,MATCH(S388,$A$1:$I$1,0))/10000</f>
        <v>3.7373900000000487E-4</v>
      </c>
    </row>
    <row r="395" spans="1:20" x14ac:dyDescent="0.35">
      <c r="A395" s="196">
        <v>43999</v>
      </c>
      <c r="B395" s="62">
        <v>-0.28999999999999998</v>
      </c>
      <c r="C395" s="62">
        <v>-0.3</v>
      </c>
      <c r="D395" s="89">
        <v>-0.11</v>
      </c>
      <c r="E395" s="62">
        <v>0.11799999999999999</v>
      </c>
      <c r="F395" s="62">
        <v>8.5999999999999993E-2</v>
      </c>
      <c r="G395" s="62">
        <v>158.49306999999999</v>
      </c>
      <c r="H395" s="62">
        <v>139.84900999999999</v>
      </c>
      <c r="I395" s="62">
        <v>517.49860000000001</v>
      </c>
      <c r="J395" s="97"/>
      <c r="K395" s="94"/>
      <c r="L395" s="94"/>
      <c r="M395" s="94"/>
      <c r="N395" s="94"/>
      <c r="O395" s="94"/>
      <c r="P395" s="94"/>
      <c r="Q395" s="94"/>
      <c r="R395" s="94"/>
      <c r="S395" s="98"/>
    </row>
    <row r="396" spans="1:20" customFormat="1" x14ac:dyDescent="0.35">
      <c r="A396" s="193">
        <v>43998</v>
      </c>
      <c r="B396">
        <v>-0.28000000000000003</v>
      </c>
      <c r="C396">
        <v>-0.28999999999999998</v>
      </c>
      <c r="D396" s="191">
        <v>-0.12</v>
      </c>
      <c r="E396">
        <v>0.11600000000000001</v>
      </c>
      <c r="F396">
        <v>7.6999999999999999E-2</v>
      </c>
      <c r="G396">
        <v>157.19138000000001</v>
      </c>
      <c r="H396">
        <v>138.45488</v>
      </c>
      <c r="I396">
        <v>518.54309000000001</v>
      </c>
      <c r="K396" s="94" t="s">
        <v>27</v>
      </c>
      <c r="L396" s="188">
        <v>-4.8999999999999998E-3</v>
      </c>
      <c r="M396" s="188">
        <v>-4.5999999999999999E-3</v>
      </c>
      <c r="N396" s="188">
        <v>-3.2000000000000002E-3</v>
      </c>
      <c r="O396" s="188">
        <v>-1.1999999999999999E-3</v>
      </c>
      <c r="P396" s="188">
        <v>-2.5000000000000001E-3</v>
      </c>
      <c r="Q396" s="111">
        <v>3.0446631000000002E-2</v>
      </c>
      <c r="R396" s="111">
        <v>2.3727987999999998E-2</v>
      </c>
      <c r="S396" s="111">
        <v>9.4396973000000009E-2</v>
      </c>
    </row>
    <row r="397" spans="1:20" ht="15" thickBot="1" x14ac:dyDescent="0.4">
      <c r="A397" s="193">
        <v>43997</v>
      </c>
      <c r="B397">
        <v>-0.28000000000000003</v>
      </c>
      <c r="C397">
        <v>-0.3</v>
      </c>
      <c r="D397" s="191">
        <v>-0.12</v>
      </c>
      <c r="E397">
        <v>9.9000000000000005E-2</v>
      </c>
      <c r="F397">
        <v>5.8999999999999997E-2</v>
      </c>
      <c r="G397">
        <v>169.45076</v>
      </c>
      <c r="H397">
        <v>146.68985000000001</v>
      </c>
      <c r="I397">
        <v>546.70496000000003</v>
      </c>
      <c r="J397" s="103"/>
      <c r="K397" s="104" t="s">
        <v>0</v>
      </c>
      <c r="L397" s="105">
        <v>43901</v>
      </c>
      <c r="M397" s="105">
        <v>43899</v>
      </c>
      <c r="N397" s="105">
        <v>43899</v>
      </c>
      <c r="O397" s="105">
        <v>43899</v>
      </c>
      <c r="P397" s="105">
        <v>43901</v>
      </c>
      <c r="Q397" s="105">
        <v>43914</v>
      </c>
      <c r="R397" s="105">
        <v>43924</v>
      </c>
      <c r="S397" s="106">
        <v>43913</v>
      </c>
    </row>
    <row r="398" spans="1:20" x14ac:dyDescent="0.35">
      <c r="A398" s="193">
        <v>43994</v>
      </c>
      <c r="B398">
        <v>-0.27</v>
      </c>
      <c r="C398">
        <v>-0.3</v>
      </c>
      <c r="D398" s="191">
        <v>-0.12</v>
      </c>
      <c r="E398">
        <v>9.8000000000000004E-2</v>
      </c>
      <c r="F398">
        <v>4.8000000000000001E-2</v>
      </c>
      <c r="G398">
        <v>167.48527999999999</v>
      </c>
      <c r="H398">
        <v>144.71718000000001</v>
      </c>
      <c r="I398">
        <v>541.23961999999995</v>
      </c>
    </row>
    <row r="399" spans="1:20" x14ac:dyDescent="0.35">
      <c r="A399" s="193">
        <v>43993</v>
      </c>
      <c r="B399">
        <v>-0.26</v>
      </c>
      <c r="C399">
        <v>-0.28999999999999998</v>
      </c>
      <c r="D399" s="191">
        <v>-0.11</v>
      </c>
      <c r="E399">
        <v>0.109</v>
      </c>
      <c r="F399">
        <v>5.5E-2</v>
      </c>
      <c r="G399">
        <v>166.75511</v>
      </c>
      <c r="H399">
        <v>143.36340000000001</v>
      </c>
      <c r="I399">
        <v>540.41881999999998</v>
      </c>
    </row>
    <row r="400" spans="1:20" x14ac:dyDescent="0.35">
      <c r="A400" s="193">
        <v>43992</v>
      </c>
      <c r="B400">
        <v>-0.29039999999999999</v>
      </c>
      <c r="C400">
        <v>-0.2485</v>
      </c>
      <c r="D400" s="191">
        <v>-3.5000000000000003E-2</v>
      </c>
      <c r="E400">
        <v>0.20100000000000001</v>
      </c>
      <c r="F400">
        <v>0.16719999999999999</v>
      </c>
      <c r="G400">
        <v>151.40369999999999</v>
      </c>
      <c r="H400">
        <v>132.7962</v>
      </c>
      <c r="I400">
        <v>498.68331999999998</v>
      </c>
    </row>
    <row r="401" spans="1:14" x14ac:dyDescent="0.35">
      <c r="A401" s="193">
        <v>43991</v>
      </c>
      <c r="B401">
        <v>-0.28000000000000003</v>
      </c>
      <c r="C401">
        <v>-0.26900000000000002</v>
      </c>
      <c r="D401" s="191">
        <v>-6.8000000000000005E-2</v>
      </c>
      <c r="E401">
        <v>0.19900000000000001</v>
      </c>
      <c r="F401">
        <v>0.14499999999999999</v>
      </c>
      <c r="G401">
        <v>146.33799999999999</v>
      </c>
      <c r="H401">
        <v>129.52021999999999</v>
      </c>
      <c r="I401">
        <v>488.65561000000002</v>
      </c>
    </row>
    <row r="402" spans="1:14" x14ac:dyDescent="0.35">
      <c r="A402" s="196">
        <v>43990</v>
      </c>
      <c r="B402" s="62">
        <v>-0.27</v>
      </c>
      <c r="C402" s="62">
        <v>-0.25</v>
      </c>
      <c r="D402" s="89">
        <v>-4.1000000000000002E-2</v>
      </c>
      <c r="E402" s="62">
        <v>0.216</v>
      </c>
      <c r="F402" s="62">
        <v>0.17100000000000001</v>
      </c>
      <c r="G402" s="62">
        <v>149.82301000000001</v>
      </c>
      <c r="H402" s="62">
        <v>133.47802999999999</v>
      </c>
      <c r="I402" s="62">
        <v>497.24023</v>
      </c>
    </row>
    <row r="403" spans="1:14" x14ac:dyDescent="0.35">
      <c r="A403" s="196">
        <v>43987</v>
      </c>
      <c r="B403" s="62">
        <v>-0.26</v>
      </c>
      <c r="C403" s="62">
        <v>-0.23</v>
      </c>
      <c r="D403" s="89">
        <v>-1.5100000000000001E-2</v>
      </c>
      <c r="E403" s="62">
        <v>0.246</v>
      </c>
      <c r="F403" s="62">
        <v>0.216</v>
      </c>
      <c r="G403" s="62">
        <v>149.82301000000001</v>
      </c>
      <c r="H403" s="62">
        <v>133.47802999999999</v>
      </c>
      <c r="I403" s="62">
        <v>497.24023</v>
      </c>
    </row>
    <row r="404" spans="1:14" x14ac:dyDescent="0.35">
      <c r="A404" s="196">
        <v>43986</v>
      </c>
      <c r="B404" s="62">
        <v>-0.25</v>
      </c>
      <c r="C404" s="62">
        <v>-0.24</v>
      </c>
      <c r="D404" s="89">
        <v>-0.03</v>
      </c>
      <c r="E404" s="62">
        <v>0.216</v>
      </c>
      <c r="F404" s="62">
        <v>0.188</v>
      </c>
      <c r="G404" s="62">
        <v>164.42724999999999</v>
      </c>
      <c r="H404" s="62">
        <v>147.05894000000001</v>
      </c>
      <c r="I404" s="62">
        <v>521.91039999999998</v>
      </c>
      <c r="N404" s="62" t="s">
        <v>28</v>
      </c>
    </row>
    <row r="405" spans="1:14" x14ac:dyDescent="0.35">
      <c r="A405" s="196">
        <v>43985</v>
      </c>
      <c r="B405" s="62">
        <v>-0.25</v>
      </c>
      <c r="C405" s="62">
        <v>-0.24</v>
      </c>
      <c r="D405" s="89">
        <v>-0.06</v>
      </c>
      <c r="E405" s="62">
        <v>0.16500000000000001</v>
      </c>
      <c r="F405" s="62">
        <v>0.126</v>
      </c>
      <c r="G405" s="62">
        <v>174.00121999999999</v>
      </c>
      <c r="H405" s="62">
        <v>155.46053000000001</v>
      </c>
      <c r="I405" s="62">
        <v>534.47455000000002</v>
      </c>
      <c r="L405" s="50">
        <v>43100</v>
      </c>
      <c r="M405" s="25">
        <v>3.9999999999999975E-4</v>
      </c>
      <c r="N405" s="85">
        <f>M405/0.65/0.71</f>
        <v>8.6673889490790845E-4</v>
      </c>
    </row>
    <row r="406" spans="1:14" x14ac:dyDescent="0.35">
      <c r="A406" s="196">
        <v>43984</v>
      </c>
      <c r="B406" s="62">
        <v>-0.26</v>
      </c>
      <c r="C406" s="62">
        <v>-0.27</v>
      </c>
      <c r="D406" s="89">
        <v>-0.09</v>
      </c>
      <c r="E406" s="62">
        <v>0.129</v>
      </c>
      <c r="F406" s="62">
        <v>9.5000000000000001E-2</v>
      </c>
      <c r="G406" s="62">
        <v>184.3954</v>
      </c>
      <c r="H406" s="62">
        <v>162.13072</v>
      </c>
      <c r="I406" s="62">
        <v>552.75725999999997</v>
      </c>
      <c r="L406" s="50">
        <v>43131</v>
      </c>
      <c r="M406" s="25">
        <v>-1.0000000000000026E-5</v>
      </c>
      <c r="N406" s="85">
        <f t="shared" ref="N406:N433" si="4">M406/0.65/0.71</f>
        <v>-2.1668472372697781E-5</v>
      </c>
    </row>
    <row r="407" spans="1:14" x14ac:dyDescent="0.35">
      <c r="A407" s="196">
        <v>43983</v>
      </c>
      <c r="B407" s="62">
        <v>-0.24</v>
      </c>
      <c r="C407" s="62">
        <v>-0.27</v>
      </c>
      <c r="D407" s="89">
        <v>-0.1</v>
      </c>
      <c r="E407" s="62">
        <v>0.11700000000000001</v>
      </c>
      <c r="F407" s="62">
        <v>7.5999999999999998E-2</v>
      </c>
      <c r="G407" s="62">
        <v>188.30104</v>
      </c>
      <c r="H407" s="62">
        <v>164.71581</v>
      </c>
      <c r="I407" s="62">
        <v>566.48943999999995</v>
      </c>
      <c r="L407" s="50">
        <v>43159</v>
      </c>
      <c r="M407" s="25">
        <v>1.0000000000000026E-4</v>
      </c>
      <c r="N407" s="85">
        <f t="shared" si="4"/>
        <v>2.1668472372697779E-4</v>
      </c>
    </row>
    <row r="408" spans="1:14" x14ac:dyDescent="0.35">
      <c r="A408" s="196">
        <v>43980</v>
      </c>
      <c r="B408" s="62">
        <v>-0.24</v>
      </c>
      <c r="C408" s="62">
        <v>-0.28000000000000003</v>
      </c>
      <c r="D408" s="89">
        <v>-0.12</v>
      </c>
      <c r="E408" s="62">
        <v>7.9000000000000001E-2</v>
      </c>
      <c r="F408" s="62">
        <v>2.9000000000000001E-2</v>
      </c>
      <c r="G408" s="62">
        <v>192.11327</v>
      </c>
      <c r="H408" s="62">
        <v>167.15807000000001</v>
      </c>
      <c r="I408" s="62">
        <v>577.89935000000003</v>
      </c>
      <c r="L408" s="50">
        <v>43190</v>
      </c>
      <c r="M408" s="25">
        <v>2.0000000000000009E-4</v>
      </c>
      <c r="N408" s="85">
        <f t="shared" si="4"/>
        <v>4.3336944745395471E-4</v>
      </c>
    </row>
    <row r="409" spans="1:14" x14ac:dyDescent="0.35">
      <c r="A409" s="196">
        <v>43979</v>
      </c>
      <c r="B409" s="62">
        <v>-0.22</v>
      </c>
      <c r="C409" s="62">
        <v>-0.26</v>
      </c>
      <c r="D409" s="89">
        <v>-0.1</v>
      </c>
      <c r="E409" s="62">
        <v>9.6000000000000002E-2</v>
      </c>
      <c r="F409" s="62">
        <v>3.6999999999999998E-2</v>
      </c>
      <c r="G409" s="62">
        <v>193.05459999999999</v>
      </c>
      <c r="H409" s="62">
        <v>167.04331999999999</v>
      </c>
      <c r="I409" s="62">
        <v>580.97014999999999</v>
      </c>
      <c r="L409" s="50">
        <v>43220</v>
      </c>
      <c r="M409" s="25">
        <v>2.9999999999999992E-4</v>
      </c>
      <c r="N409" s="85">
        <f t="shared" si="4"/>
        <v>6.5005417118093158E-4</v>
      </c>
    </row>
    <row r="410" spans="1:14" x14ac:dyDescent="0.35">
      <c r="A410" s="196">
        <v>43978</v>
      </c>
      <c r="B410" s="62">
        <v>-0.22</v>
      </c>
      <c r="C410" s="62">
        <v>-0.26</v>
      </c>
      <c r="D410" s="89">
        <v>-0.11</v>
      </c>
      <c r="E410" s="62">
        <v>8.5999999999999993E-2</v>
      </c>
      <c r="F410" s="62">
        <v>1.6E-2</v>
      </c>
      <c r="G410" s="62">
        <v>195.75712999999999</v>
      </c>
      <c r="H410" s="62">
        <v>169.01240999999999</v>
      </c>
      <c r="I410" s="62">
        <v>592.68933000000004</v>
      </c>
      <c r="L410" s="50">
        <v>43251</v>
      </c>
      <c r="M410" s="25">
        <v>1E-3</v>
      </c>
      <c r="N410" s="85">
        <f t="shared" si="4"/>
        <v>2.1668472372697728E-3</v>
      </c>
    </row>
    <row r="411" spans="1:14" x14ac:dyDescent="0.35">
      <c r="A411" s="196">
        <v>43977</v>
      </c>
      <c r="B411" s="62">
        <v>-0.21</v>
      </c>
      <c r="C411" s="62">
        <v>-0.25</v>
      </c>
      <c r="D411" s="89">
        <v>-0.1</v>
      </c>
      <c r="E411" s="62">
        <v>8.5999999999999993E-2</v>
      </c>
      <c r="F411" s="62">
        <v>1.4E-2</v>
      </c>
      <c r="G411" s="62">
        <v>205.01285999999999</v>
      </c>
      <c r="H411" s="62">
        <v>176.88324</v>
      </c>
      <c r="I411" s="62">
        <v>618.96631000000002</v>
      </c>
      <c r="L411" s="50">
        <v>43281</v>
      </c>
      <c r="M411" s="25">
        <v>1E-3</v>
      </c>
      <c r="N411" s="85">
        <f t="shared" si="4"/>
        <v>2.1668472372697728E-3</v>
      </c>
    </row>
    <row r="412" spans="1:14" x14ac:dyDescent="0.35">
      <c r="A412" s="196">
        <v>43976</v>
      </c>
      <c r="B412" s="62">
        <v>-0.22</v>
      </c>
      <c r="C412" s="62">
        <v>-0.28000000000000003</v>
      </c>
      <c r="D412" s="89">
        <v>-0.14000000000000001</v>
      </c>
      <c r="E412" s="62">
        <v>4.9000000000000002E-2</v>
      </c>
      <c r="F412" s="62">
        <v>-0.02</v>
      </c>
      <c r="G412" s="62">
        <v>212.96843000000001</v>
      </c>
      <c r="H412" s="62">
        <v>184.46288000000001</v>
      </c>
      <c r="I412" s="62">
        <v>639.45154000000002</v>
      </c>
      <c r="L412" s="50">
        <v>43312</v>
      </c>
      <c r="M412" s="25">
        <v>7.9999999999999993E-4</v>
      </c>
      <c r="N412" s="85">
        <f t="shared" si="4"/>
        <v>1.7334777898158178E-3</v>
      </c>
    </row>
    <row r="413" spans="1:14" x14ac:dyDescent="0.35">
      <c r="A413" s="196">
        <v>43973</v>
      </c>
      <c r="B413" s="62">
        <v>-0.23</v>
      </c>
      <c r="C413" s="62">
        <v>-0.28999999999999998</v>
      </c>
      <c r="D413" s="89">
        <v>-0.13</v>
      </c>
      <c r="E413" s="62">
        <v>4.9000000000000002E-2</v>
      </c>
      <c r="F413" s="62">
        <v>-0.02</v>
      </c>
      <c r="G413" s="62">
        <v>212.79828000000001</v>
      </c>
      <c r="H413" s="62">
        <v>184.12978000000001</v>
      </c>
      <c r="I413" s="62">
        <v>640.12982</v>
      </c>
      <c r="L413" s="50">
        <v>43343</v>
      </c>
      <c r="M413" s="25">
        <v>1.5E-3</v>
      </c>
      <c r="N413" s="85">
        <f t="shared" si="4"/>
        <v>3.2502708559046588E-3</v>
      </c>
    </row>
    <row r="414" spans="1:14" x14ac:dyDescent="0.35">
      <c r="A414" s="196">
        <v>43972</v>
      </c>
      <c r="B414" s="62">
        <v>-0.23</v>
      </c>
      <c r="C414" s="62">
        <v>-0.28000000000000003</v>
      </c>
      <c r="D414" s="89">
        <v>-0.13</v>
      </c>
      <c r="E414" s="62">
        <v>4.9000000000000002E-2</v>
      </c>
      <c r="F414" s="62">
        <v>-0.02</v>
      </c>
      <c r="G414" s="62">
        <v>212.93011000000001</v>
      </c>
      <c r="H414" s="62">
        <v>184.65651</v>
      </c>
      <c r="I414" s="62">
        <v>643.24414000000002</v>
      </c>
      <c r="L414" s="50">
        <v>43373</v>
      </c>
      <c r="M414" s="25">
        <v>1.2999999999999999E-3</v>
      </c>
      <c r="N414" s="85">
        <f t="shared" si="4"/>
        <v>2.8169014084507044E-3</v>
      </c>
    </row>
    <row r="415" spans="1:14" x14ac:dyDescent="0.35">
      <c r="A415" s="196">
        <v>43971</v>
      </c>
      <c r="B415" s="62">
        <v>-0.21</v>
      </c>
      <c r="C415" s="62">
        <v>-0.27</v>
      </c>
      <c r="D415" s="89">
        <v>-0.12</v>
      </c>
      <c r="E415" s="62">
        <v>4.9000000000000002E-2</v>
      </c>
      <c r="F415" s="62">
        <v>-0.02</v>
      </c>
      <c r="G415" s="62">
        <v>217.87787</v>
      </c>
      <c r="H415" s="62">
        <v>187.8546</v>
      </c>
      <c r="I415" s="62">
        <v>646.57153000000005</v>
      </c>
      <c r="L415" s="50">
        <v>43404</v>
      </c>
      <c r="M415" s="25">
        <v>1.5999999999999999E-3</v>
      </c>
      <c r="N415" s="85">
        <f t="shared" si="4"/>
        <v>3.4669555796316355E-3</v>
      </c>
    </row>
    <row r="416" spans="1:14" x14ac:dyDescent="0.35">
      <c r="A416" s="196">
        <v>43970</v>
      </c>
      <c r="B416" s="62">
        <v>-0.21</v>
      </c>
      <c r="C416" s="62">
        <v>-0.27</v>
      </c>
      <c r="D416" s="89">
        <v>-0.12</v>
      </c>
      <c r="E416" s="62">
        <v>4.8000000000000001E-2</v>
      </c>
      <c r="F416" s="62">
        <v>-0.02</v>
      </c>
      <c r="G416" s="62">
        <v>222.19237000000001</v>
      </c>
      <c r="H416" s="62">
        <v>191.04875000000001</v>
      </c>
      <c r="I416" s="62">
        <v>656.69799999999998</v>
      </c>
      <c r="L416" s="50">
        <v>43434</v>
      </c>
      <c r="M416" s="25">
        <v>2.1999999999999997E-3</v>
      </c>
      <c r="N416" s="85">
        <f t="shared" si="4"/>
        <v>4.7670639219934991E-3</v>
      </c>
    </row>
    <row r="417" spans="1:14" x14ac:dyDescent="0.35">
      <c r="A417" s="196">
        <v>43969</v>
      </c>
      <c r="B417" s="62">
        <v>-0.22</v>
      </c>
      <c r="C417" s="62">
        <v>-0.28000000000000003</v>
      </c>
      <c r="D417" s="89">
        <v>-0.13</v>
      </c>
      <c r="E417" s="62">
        <v>5.5E-2</v>
      </c>
      <c r="F417" s="62">
        <v>-0.02</v>
      </c>
      <c r="G417" s="62">
        <v>227.53664000000001</v>
      </c>
      <c r="H417" s="62">
        <v>194.66775999999999</v>
      </c>
      <c r="I417" s="62">
        <v>670.92151000000001</v>
      </c>
      <c r="L417" s="50">
        <v>43465</v>
      </c>
      <c r="M417" s="25">
        <v>2.4000000000000002E-3</v>
      </c>
      <c r="N417" s="85">
        <f t="shared" si="4"/>
        <v>5.2004333694474544E-3</v>
      </c>
    </row>
    <row r="418" spans="1:14" x14ac:dyDescent="0.35">
      <c r="A418" s="196">
        <v>43966</v>
      </c>
      <c r="B418" s="62">
        <v>-0.21</v>
      </c>
      <c r="C418" s="62">
        <v>-0.28999999999999998</v>
      </c>
      <c r="D418" s="89">
        <v>-0.15</v>
      </c>
      <c r="E418" s="62">
        <v>1.9E-2</v>
      </c>
      <c r="F418" s="62">
        <v>-0.06</v>
      </c>
      <c r="G418" s="62">
        <v>228.81435999999999</v>
      </c>
      <c r="H418" s="62">
        <v>195.32284999999999</v>
      </c>
      <c r="I418" s="62">
        <v>680.57245</v>
      </c>
      <c r="L418" s="50">
        <v>43496</v>
      </c>
      <c r="M418" s="25">
        <v>2.0999999999999999E-3</v>
      </c>
      <c r="N418" s="85">
        <f t="shared" si="4"/>
        <v>4.5503791982665224E-3</v>
      </c>
    </row>
    <row r="419" spans="1:14" x14ac:dyDescent="0.35">
      <c r="A419" s="196">
        <v>43965</v>
      </c>
      <c r="B419" s="62">
        <v>-0.22</v>
      </c>
      <c r="C419" s="62">
        <v>-0.31</v>
      </c>
      <c r="D419" s="89">
        <v>-0.16</v>
      </c>
      <c r="E419" s="62">
        <v>1.7000000000000001E-2</v>
      </c>
      <c r="F419" s="62">
        <v>-0.06</v>
      </c>
      <c r="G419" s="62">
        <v>227.46459999999999</v>
      </c>
      <c r="H419" s="62">
        <v>194.47951</v>
      </c>
      <c r="I419" s="62">
        <v>676.78650000000005</v>
      </c>
      <c r="L419" s="50">
        <v>43524</v>
      </c>
      <c r="M419" s="25">
        <v>1.6999999999999999E-3</v>
      </c>
      <c r="N419" s="85">
        <f t="shared" si="4"/>
        <v>3.6836403033586131E-3</v>
      </c>
    </row>
    <row r="420" spans="1:14" x14ac:dyDescent="0.35">
      <c r="A420" s="196">
        <v>43964</v>
      </c>
      <c r="B420" s="62">
        <v>-0.23</v>
      </c>
      <c r="C420" s="62">
        <v>-0.3</v>
      </c>
      <c r="D420" s="89">
        <v>-0.15</v>
      </c>
      <c r="E420" s="62">
        <v>2.8000000000000001E-2</v>
      </c>
      <c r="F420" s="62">
        <v>-0.05</v>
      </c>
      <c r="G420" s="62">
        <v>220.45309</v>
      </c>
      <c r="H420" s="62">
        <v>191.21025</v>
      </c>
      <c r="I420" s="62">
        <v>663.54358000000002</v>
      </c>
      <c r="L420" s="50">
        <v>43555</v>
      </c>
      <c r="M420" s="25">
        <v>1.4E-3</v>
      </c>
      <c r="N420" s="85">
        <f t="shared" si="4"/>
        <v>3.0335861321776816E-3</v>
      </c>
    </row>
    <row r="421" spans="1:14" x14ac:dyDescent="0.35">
      <c r="A421" s="196">
        <v>43963</v>
      </c>
      <c r="B421" s="62">
        <v>-0.22</v>
      </c>
      <c r="C421" s="62">
        <v>-0.28999999999999998</v>
      </c>
      <c r="D421" s="89">
        <v>-0.13</v>
      </c>
      <c r="E421" s="62">
        <v>4.5999999999999999E-2</v>
      </c>
      <c r="F421" s="62">
        <v>-4.2000000000000003E-2</v>
      </c>
      <c r="G421" s="62">
        <v>217.53458000000001</v>
      </c>
      <c r="H421" s="62">
        <v>188.83404999999999</v>
      </c>
      <c r="I421" s="62">
        <v>659.57703000000004</v>
      </c>
      <c r="L421" s="50">
        <v>43585</v>
      </c>
      <c r="M421" s="25">
        <v>9.0000000000000019E-4</v>
      </c>
      <c r="N421" s="85">
        <f t="shared" si="4"/>
        <v>1.9501625135427958E-3</v>
      </c>
    </row>
    <row r="422" spans="1:14" x14ac:dyDescent="0.35">
      <c r="A422" s="196">
        <v>43962</v>
      </c>
      <c r="B422" s="62">
        <v>-0.23</v>
      </c>
      <c r="C422" s="62">
        <v>-0.28999999999999998</v>
      </c>
      <c r="D422" s="89">
        <v>-0.11</v>
      </c>
      <c r="E422" s="62">
        <v>0.08</v>
      </c>
      <c r="F422" s="62">
        <v>1E-3</v>
      </c>
      <c r="G422" s="62">
        <v>217.26177999999999</v>
      </c>
      <c r="H422" s="62">
        <v>188.09451000000001</v>
      </c>
      <c r="I422" s="62">
        <v>662.04638999999997</v>
      </c>
      <c r="L422" s="50">
        <v>43616</v>
      </c>
      <c r="M422" s="25">
        <v>1.3999999999999998E-3</v>
      </c>
      <c r="N422" s="85">
        <f t="shared" si="4"/>
        <v>3.0335861321776807E-3</v>
      </c>
    </row>
    <row r="423" spans="1:14" x14ac:dyDescent="0.35">
      <c r="A423" s="196">
        <v>43959</v>
      </c>
      <c r="B423" s="62">
        <v>-0.24</v>
      </c>
      <c r="C423" s="62">
        <v>-0.28999999999999998</v>
      </c>
      <c r="D423" s="89">
        <v>-0.11</v>
      </c>
      <c r="E423" s="62">
        <v>8.8999999999999996E-2</v>
      </c>
      <c r="F423" s="62">
        <v>1.2E-2</v>
      </c>
      <c r="G423" s="62">
        <v>216.99187000000001</v>
      </c>
      <c r="H423" s="62">
        <v>186.08005</v>
      </c>
      <c r="I423" s="62">
        <v>668.44006000000002</v>
      </c>
      <c r="L423" s="50">
        <v>43646</v>
      </c>
      <c r="M423" s="25">
        <v>8.9999999999999976E-4</v>
      </c>
      <c r="N423" s="85">
        <f t="shared" si="4"/>
        <v>1.9501625135427945E-3</v>
      </c>
    </row>
    <row r="424" spans="1:14" x14ac:dyDescent="0.35">
      <c r="A424" s="196">
        <v>43958</v>
      </c>
      <c r="B424" s="62">
        <v>-0.22</v>
      </c>
      <c r="C424" s="62">
        <v>-0.31</v>
      </c>
      <c r="D424" s="89">
        <v>-0.14000000000000001</v>
      </c>
      <c r="E424" s="62">
        <v>5.8999999999999997E-2</v>
      </c>
      <c r="F424" s="62">
        <v>-2.1000000000000001E-2</v>
      </c>
      <c r="G424" s="62">
        <v>217.39578</v>
      </c>
      <c r="H424" s="62">
        <v>186.66364999999999</v>
      </c>
      <c r="I424" s="62">
        <v>669.45496000000003</v>
      </c>
      <c r="L424" s="50">
        <v>43677</v>
      </c>
      <c r="M424" s="25">
        <v>5.9999999999999984E-4</v>
      </c>
      <c r="N424" s="85">
        <f t="shared" si="4"/>
        <v>1.3001083423618632E-3</v>
      </c>
    </row>
    <row r="425" spans="1:14" x14ac:dyDescent="0.35">
      <c r="A425" s="196">
        <v>43957</v>
      </c>
      <c r="B425" s="62">
        <v>-0.23</v>
      </c>
      <c r="C425" s="62">
        <v>-0.28999999999999998</v>
      </c>
      <c r="D425" s="89">
        <v>-0.1</v>
      </c>
      <c r="E425" s="62">
        <v>9.8000000000000004E-2</v>
      </c>
      <c r="F425" s="62">
        <v>1.6E-2</v>
      </c>
      <c r="G425" s="62">
        <v>215.28262000000001</v>
      </c>
      <c r="H425" s="62">
        <v>184.85561999999999</v>
      </c>
      <c r="I425" s="62">
        <v>667.92938000000004</v>
      </c>
      <c r="L425" s="50">
        <v>43708</v>
      </c>
      <c r="M425" s="25">
        <v>1E-3</v>
      </c>
      <c r="N425" s="85">
        <f t="shared" si="4"/>
        <v>2.1668472372697728E-3</v>
      </c>
    </row>
    <row r="426" spans="1:14" x14ac:dyDescent="0.35">
      <c r="A426" s="196">
        <v>43956</v>
      </c>
      <c r="B426" s="62">
        <v>-0.26</v>
      </c>
      <c r="C426" s="62">
        <v>-0.32</v>
      </c>
      <c r="D426" s="89">
        <v>-0.15</v>
      </c>
      <c r="E426" s="62">
        <v>4.7E-2</v>
      </c>
      <c r="F426" s="62">
        <v>-0.03</v>
      </c>
      <c r="G426" s="62">
        <v>215.36317</v>
      </c>
      <c r="H426" s="62">
        <v>183.97868</v>
      </c>
      <c r="I426" s="62">
        <v>674.28156000000001</v>
      </c>
      <c r="L426" s="50">
        <v>43738</v>
      </c>
      <c r="M426" s="25">
        <v>1.34E-3</v>
      </c>
      <c r="N426" s="85">
        <f t="shared" si="4"/>
        <v>2.9035752979414951E-3</v>
      </c>
    </row>
    <row r="427" spans="1:14" x14ac:dyDescent="0.35">
      <c r="A427" s="196">
        <v>43955</v>
      </c>
      <c r="B427" s="62">
        <v>-0.26</v>
      </c>
      <c r="C427" s="62">
        <v>-0.32</v>
      </c>
      <c r="D427" s="89">
        <v>-0.14000000000000001</v>
      </c>
      <c r="E427" s="62">
        <v>5.8000000000000003E-2</v>
      </c>
      <c r="F427" s="62">
        <v>-0.02</v>
      </c>
      <c r="G427" s="62">
        <v>215.47136</v>
      </c>
      <c r="H427" s="62">
        <v>182.63512</v>
      </c>
      <c r="I427" s="62">
        <v>671.24634000000003</v>
      </c>
      <c r="L427" s="50">
        <v>43769</v>
      </c>
      <c r="M427" s="25">
        <v>7.000000000000001E-4</v>
      </c>
      <c r="N427" s="85">
        <f t="shared" si="4"/>
        <v>1.516793066088841E-3</v>
      </c>
    </row>
    <row r="428" spans="1:14" x14ac:dyDescent="0.35">
      <c r="A428" s="196">
        <v>43952</v>
      </c>
      <c r="B428" s="62">
        <v>-0.27</v>
      </c>
      <c r="C428" s="62">
        <v>-0.32</v>
      </c>
      <c r="D428" s="89">
        <v>-0.15</v>
      </c>
      <c r="E428" s="62">
        <v>2.9000000000000001E-2</v>
      </c>
      <c r="F428" s="62">
        <v>-0.06</v>
      </c>
      <c r="G428" s="62">
        <v>211.96457000000001</v>
      </c>
      <c r="H428" s="62">
        <v>182.61069000000001</v>
      </c>
      <c r="I428" s="62">
        <v>651.64886000000001</v>
      </c>
      <c r="L428" s="50">
        <v>43799</v>
      </c>
      <c r="M428" s="25">
        <v>1.0000000000000005E-3</v>
      </c>
      <c r="N428" s="85">
        <f t="shared" si="4"/>
        <v>2.1668472372697737E-3</v>
      </c>
    </row>
    <row r="429" spans="1:14" x14ac:dyDescent="0.35">
      <c r="A429" s="196">
        <v>43951</v>
      </c>
      <c r="B429" s="62">
        <v>-0.27</v>
      </c>
      <c r="C429" s="62">
        <v>-0.32</v>
      </c>
      <c r="D429" s="89">
        <v>-0.15</v>
      </c>
      <c r="E429" s="62">
        <v>2.9000000000000001E-2</v>
      </c>
      <c r="F429" s="62">
        <v>-0.06</v>
      </c>
      <c r="G429" s="62">
        <v>211.96457000000001</v>
      </c>
      <c r="H429" s="62">
        <v>182.61069000000001</v>
      </c>
      <c r="I429" s="62">
        <v>662.15581999999995</v>
      </c>
      <c r="L429" s="50">
        <v>43830</v>
      </c>
      <c r="M429" s="25">
        <v>6.9999999999999967E-4</v>
      </c>
      <c r="N429" s="85">
        <f t="shared" si="4"/>
        <v>1.5167930660888401E-3</v>
      </c>
    </row>
    <row r="430" spans="1:14" x14ac:dyDescent="0.35">
      <c r="A430" s="196">
        <v>43950</v>
      </c>
      <c r="B430" s="62">
        <v>-0.25</v>
      </c>
      <c r="C430" s="62">
        <v>-0.26</v>
      </c>
      <c r="D430" s="89">
        <v>-0.09</v>
      </c>
      <c r="E430" s="62">
        <v>9.6000000000000002E-2</v>
      </c>
      <c r="F430" s="62">
        <v>1E-3</v>
      </c>
      <c r="G430" s="62">
        <v>211.97636</v>
      </c>
      <c r="H430" s="62">
        <v>182.00232</v>
      </c>
      <c r="I430" s="62">
        <v>657.03583000000003</v>
      </c>
      <c r="L430" s="50">
        <v>43861</v>
      </c>
      <c r="M430" s="25">
        <v>5.9999999999999984E-4</v>
      </c>
      <c r="N430" s="85">
        <f t="shared" si="4"/>
        <v>1.3001083423618632E-3</v>
      </c>
    </row>
    <row r="431" spans="1:14" x14ac:dyDescent="0.35">
      <c r="A431" s="196">
        <v>43949</v>
      </c>
      <c r="B431" s="62">
        <v>-0.25</v>
      </c>
      <c r="C431" s="62">
        <v>-0.25</v>
      </c>
      <c r="D431" s="89">
        <v>-7.0000000000000007E-2</v>
      </c>
      <c r="E431" s="62">
        <v>0.11799999999999999</v>
      </c>
      <c r="F431" s="62">
        <v>1.7000000000000001E-2</v>
      </c>
      <c r="G431" s="62">
        <v>212.66060999999999</v>
      </c>
      <c r="H431" s="62">
        <v>181.96046000000001</v>
      </c>
      <c r="I431" s="62">
        <v>657.53234999999995</v>
      </c>
      <c r="L431" s="50">
        <v>43890</v>
      </c>
      <c r="M431" s="25">
        <v>1.2000000000000005E-3</v>
      </c>
      <c r="N431" s="85">
        <f t="shared" si="4"/>
        <v>2.6002166847237281E-3</v>
      </c>
    </row>
    <row r="432" spans="1:14" x14ac:dyDescent="0.35">
      <c r="A432" s="196">
        <v>43948</v>
      </c>
      <c r="B432" s="62">
        <v>-0.22</v>
      </c>
      <c r="C432" s="62">
        <v>-0.22</v>
      </c>
      <c r="D432" s="89">
        <v>-0.05</v>
      </c>
      <c r="E432" s="62">
        <v>0.128</v>
      </c>
      <c r="F432" s="62">
        <v>2.5000000000000001E-2</v>
      </c>
      <c r="G432" s="62">
        <v>215.46474000000001</v>
      </c>
      <c r="H432" s="62">
        <v>183.68244999999999</v>
      </c>
      <c r="I432" s="62">
        <v>663.42145000000005</v>
      </c>
      <c r="L432" s="50">
        <v>43921</v>
      </c>
      <c r="M432" s="25">
        <v>4.5999999999999999E-3</v>
      </c>
      <c r="N432" s="85">
        <f t="shared" si="4"/>
        <v>9.9674972914409535E-3</v>
      </c>
    </row>
    <row r="433" spans="1:14" x14ac:dyDescent="0.35">
      <c r="A433" s="196">
        <v>43945</v>
      </c>
      <c r="B433" s="62">
        <v>-0.23100000000000001</v>
      </c>
      <c r="C433" s="62">
        <v>-0.24099999999999999</v>
      </c>
      <c r="D433" s="89">
        <v>-7.2599999999999998E-2</v>
      </c>
      <c r="E433" s="62">
        <v>0.1114</v>
      </c>
      <c r="F433" s="62">
        <v>5.1000000000000004E-3</v>
      </c>
      <c r="G433" s="62">
        <v>221.88248999999999</v>
      </c>
      <c r="H433" s="62">
        <v>190.87253000000001</v>
      </c>
      <c r="I433" s="62">
        <v>669.81042000000002</v>
      </c>
      <c r="L433" s="50">
        <v>43951</v>
      </c>
      <c r="M433" s="25">
        <v>3.3E-3</v>
      </c>
      <c r="N433" s="85">
        <f t="shared" si="4"/>
        <v>7.1505958829902495E-3</v>
      </c>
    </row>
    <row r="434" spans="1:14" x14ac:dyDescent="0.35">
      <c r="A434" s="196">
        <v>43944</v>
      </c>
      <c r="B434" s="62">
        <v>-0.16</v>
      </c>
      <c r="C434" s="62">
        <v>-0.18</v>
      </c>
      <c r="D434" s="89">
        <v>-0.02</v>
      </c>
      <c r="E434" s="62">
        <v>0.15</v>
      </c>
      <c r="F434" s="62">
        <v>5.5E-2</v>
      </c>
      <c r="G434" s="62">
        <v>222.68700000000001</v>
      </c>
      <c r="H434" s="62">
        <v>194.62456</v>
      </c>
      <c r="I434" s="62">
        <v>666.88849000000005</v>
      </c>
      <c r="L434" s="50">
        <v>43982</v>
      </c>
      <c r="M434" s="25">
        <v>2.5000000000000001E-3</v>
      </c>
      <c r="N434" s="85">
        <f t="shared" ref="N434:N444" si="5">M434/0.65/0.71</f>
        <v>5.4171180931744311E-3</v>
      </c>
    </row>
    <row r="435" spans="1:14" x14ac:dyDescent="0.35">
      <c r="A435" s="196">
        <v>43943</v>
      </c>
      <c r="B435" s="62">
        <v>-0.15</v>
      </c>
      <c r="C435" s="62">
        <v>-0.16</v>
      </c>
      <c r="D435" s="89">
        <v>2E-3</v>
      </c>
      <c r="E435" s="62">
        <v>0.186</v>
      </c>
      <c r="F435" s="62">
        <v>9.6000000000000002E-2</v>
      </c>
      <c r="G435" s="62">
        <v>230.12062</v>
      </c>
      <c r="H435" s="62">
        <v>199.14514</v>
      </c>
      <c r="I435" s="62">
        <v>674.00824</v>
      </c>
      <c r="L435" s="50">
        <v>44012</v>
      </c>
      <c r="M435" s="25">
        <v>1.9E-3</v>
      </c>
      <c r="N435" s="85">
        <f t="shared" si="5"/>
        <v>4.1170097508125671E-3</v>
      </c>
    </row>
    <row r="436" spans="1:14" x14ac:dyDescent="0.35">
      <c r="A436" s="196">
        <v>43942</v>
      </c>
      <c r="B436" s="62">
        <v>-0.19</v>
      </c>
      <c r="C436" s="62">
        <v>-0.21</v>
      </c>
      <c r="D436" s="89">
        <v>-0.05</v>
      </c>
      <c r="E436" s="62">
        <v>0.13</v>
      </c>
      <c r="F436" s="62">
        <v>4.4999999999999998E-2</v>
      </c>
      <c r="G436" s="62">
        <v>231.99678</v>
      </c>
      <c r="H436" s="62">
        <v>201.25192000000001</v>
      </c>
      <c r="I436" s="62">
        <v>678.32745</v>
      </c>
      <c r="L436" s="50">
        <v>44043</v>
      </c>
      <c r="M436" s="25">
        <v>1.4E-3</v>
      </c>
      <c r="N436" s="85">
        <f t="shared" si="5"/>
        <v>3.0335861321776816E-3</v>
      </c>
    </row>
    <row r="437" spans="1:14" x14ac:dyDescent="0.35">
      <c r="A437" s="196">
        <v>43941</v>
      </c>
      <c r="B437" s="62">
        <v>-0.22</v>
      </c>
      <c r="C437" s="62">
        <v>-0.22</v>
      </c>
      <c r="D437" s="89">
        <v>-5.5899999999999998E-2</v>
      </c>
      <c r="E437" s="62">
        <v>0.14899999999999999</v>
      </c>
      <c r="F437" s="62">
        <v>6.6000000000000003E-2</v>
      </c>
      <c r="G437" s="62">
        <v>225.39403999999999</v>
      </c>
      <c r="H437" s="62">
        <v>200.79695000000001</v>
      </c>
      <c r="I437" s="62">
        <v>661.09105999999997</v>
      </c>
      <c r="L437" s="50">
        <v>44074</v>
      </c>
      <c r="M437" s="25">
        <v>1.2999999999999999E-3</v>
      </c>
      <c r="N437" s="85">
        <f t="shared" si="5"/>
        <v>2.8169014084507044E-3</v>
      </c>
    </row>
    <row r="438" spans="1:14" x14ac:dyDescent="0.35">
      <c r="A438" s="196">
        <v>43938</v>
      </c>
      <c r="B438" s="62">
        <v>-0.24</v>
      </c>
      <c r="C438" s="62">
        <v>-0.25</v>
      </c>
      <c r="D438" s="89">
        <v>-0.08</v>
      </c>
      <c r="E438" s="62">
        <v>0.11600000000000001</v>
      </c>
      <c r="F438" s="62">
        <v>2.8000000000000001E-2</v>
      </c>
      <c r="G438" s="62">
        <v>222.25810000000001</v>
      </c>
      <c r="H438" s="62">
        <v>201.73157</v>
      </c>
      <c r="I438" s="62">
        <v>660.43921</v>
      </c>
      <c r="L438" s="50">
        <v>44104</v>
      </c>
      <c r="M438" s="25">
        <v>1.4E-3</v>
      </c>
      <c r="N438" s="85">
        <f t="shared" si="5"/>
        <v>3.0335861321776816E-3</v>
      </c>
    </row>
    <row r="439" spans="1:14" x14ac:dyDescent="0.35">
      <c r="A439" s="196">
        <v>43937</v>
      </c>
      <c r="B439" s="62">
        <v>-0.24</v>
      </c>
      <c r="C439" s="62">
        <v>-0.26</v>
      </c>
      <c r="D439" s="89">
        <v>-0.09</v>
      </c>
      <c r="E439" s="62">
        <v>9.9000000000000005E-2</v>
      </c>
      <c r="F439" s="62">
        <v>1.4999999999999999E-2</v>
      </c>
      <c r="G439" s="62">
        <v>221.99145999999999</v>
      </c>
      <c r="H439" s="62">
        <v>203.02426</v>
      </c>
      <c r="I439" s="62">
        <v>662.08167000000003</v>
      </c>
      <c r="L439" s="50">
        <v>44135</v>
      </c>
      <c r="M439" s="25">
        <v>1.1999999999999999E-3</v>
      </c>
      <c r="N439" s="85">
        <f t="shared" si="5"/>
        <v>2.6002166847237267E-3</v>
      </c>
    </row>
    <row r="440" spans="1:14" x14ac:dyDescent="0.35">
      <c r="A440" s="196">
        <v>43936</v>
      </c>
      <c r="B440" s="62">
        <v>-0.25</v>
      </c>
      <c r="C440" s="62">
        <v>-0.24</v>
      </c>
      <c r="D440" s="89">
        <v>-0.06</v>
      </c>
      <c r="E440" s="62">
        <v>0.13700000000000001</v>
      </c>
      <c r="F440" s="62">
        <v>4.8000000000000001E-2</v>
      </c>
      <c r="G440" s="62">
        <v>216.74533</v>
      </c>
      <c r="H440" s="62">
        <v>202.48488</v>
      </c>
      <c r="I440" s="62">
        <v>654.75127999999995</v>
      </c>
      <c r="L440" s="50">
        <v>44165</v>
      </c>
      <c r="M440" s="25">
        <v>6.9999999999999999E-4</v>
      </c>
      <c r="N440" s="85">
        <f t="shared" si="5"/>
        <v>1.5167930660888408E-3</v>
      </c>
    </row>
    <row r="441" spans="1:14" x14ac:dyDescent="0.35">
      <c r="A441" s="196">
        <v>43935</v>
      </c>
      <c r="B441" s="62">
        <v>-0.25</v>
      </c>
      <c r="C441" s="62">
        <v>-0.21</v>
      </c>
      <c r="D441" s="89">
        <v>-2.69E-2</v>
      </c>
      <c r="E441" s="62">
        <v>0.19600000000000001</v>
      </c>
      <c r="F441" s="62">
        <v>0.11600000000000001</v>
      </c>
      <c r="G441" s="62">
        <v>213.17955000000001</v>
      </c>
      <c r="H441" s="62">
        <v>204.49086</v>
      </c>
      <c r="I441" s="62">
        <v>653.68726000000004</v>
      </c>
      <c r="L441" s="50">
        <v>44196</v>
      </c>
      <c r="M441" s="25">
        <v>6.9999999999999999E-4</v>
      </c>
      <c r="N441" s="85">
        <f t="shared" si="5"/>
        <v>1.5167930660888408E-3</v>
      </c>
    </row>
    <row r="442" spans="1:14" x14ac:dyDescent="0.35">
      <c r="A442" s="196">
        <v>43934</v>
      </c>
      <c r="B442" s="62">
        <v>-0.25629999999999997</v>
      </c>
      <c r="C442" s="62">
        <v>-0.20499999999999999</v>
      </c>
      <c r="D442" s="89">
        <v>7.4999999999999997E-3</v>
      </c>
      <c r="E442" s="62">
        <v>0.22</v>
      </c>
      <c r="F442" s="62">
        <v>0.14000000000000001</v>
      </c>
      <c r="G442" s="62">
        <v>223.09765999999999</v>
      </c>
      <c r="H442" s="62">
        <v>217.20993000000001</v>
      </c>
      <c r="I442" s="62">
        <v>690.09411999999998</v>
      </c>
      <c r="L442" s="50">
        <v>44227</v>
      </c>
      <c r="M442" s="25">
        <v>5.9999999999999995E-4</v>
      </c>
      <c r="N442" s="85">
        <f t="shared" si="5"/>
        <v>1.3001083423618634E-3</v>
      </c>
    </row>
    <row r="443" spans="1:14" x14ac:dyDescent="0.35">
      <c r="A443" s="196">
        <v>43931</v>
      </c>
      <c r="B443" s="62">
        <v>-0.24</v>
      </c>
      <c r="C443" s="62">
        <v>-0.19</v>
      </c>
      <c r="D443" s="89">
        <v>1.0999999999999999E-2</v>
      </c>
      <c r="E443" s="62">
        <v>0.217</v>
      </c>
      <c r="F443" s="62">
        <v>0.13700000000000001</v>
      </c>
      <c r="G443" s="62">
        <v>223.09765999999999</v>
      </c>
      <c r="H443" s="62">
        <v>217.20993000000001</v>
      </c>
      <c r="I443" s="62">
        <v>690.09411999999998</v>
      </c>
      <c r="L443" s="50">
        <v>44255</v>
      </c>
      <c r="M443" s="25">
        <v>8.0000000000000004E-4</v>
      </c>
      <c r="N443" s="85">
        <f t="shared" si="5"/>
        <v>1.7334777898158182E-3</v>
      </c>
    </row>
    <row r="444" spans="1:14" x14ac:dyDescent="0.35">
      <c r="A444" s="196">
        <v>43930</v>
      </c>
      <c r="B444" s="62">
        <v>-0.24</v>
      </c>
      <c r="C444" s="62">
        <v>-0.19</v>
      </c>
      <c r="D444" s="89">
        <v>1.0999999999999999E-2</v>
      </c>
      <c r="E444" s="62">
        <v>0.217</v>
      </c>
      <c r="F444" s="62">
        <v>0.13700000000000001</v>
      </c>
      <c r="G444" s="62">
        <v>223.09765999999999</v>
      </c>
      <c r="H444" s="62">
        <v>217.20993000000001</v>
      </c>
      <c r="I444" s="62">
        <v>690.09411999999998</v>
      </c>
      <c r="L444" s="50">
        <v>44286</v>
      </c>
      <c r="M444" s="25">
        <v>5.0000000000000001E-4</v>
      </c>
      <c r="N444" s="85">
        <f t="shared" si="5"/>
        <v>1.0834236186348864E-3</v>
      </c>
    </row>
    <row r="445" spans="1:14" x14ac:dyDescent="0.35">
      <c r="A445" s="196">
        <v>43929</v>
      </c>
      <c r="B445" s="62">
        <v>-0.23</v>
      </c>
      <c r="C445" s="62">
        <v>-0.17</v>
      </c>
      <c r="D445" s="89">
        <v>3.6999999999999998E-2</v>
      </c>
      <c r="E445" s="62">
        <v>0.248</v>
      </c>
      <c r="F445" s="62">
        <v>0.16900000000000001</v>
      </c>
      <c r="G445" s="62">
        <v>246.45543000000001</v>
      </c>
      <c r="H445" s="62">
        <v>228.09601000000001</v>
      </c>
      <c r="I445" s="62">
        <v>730.75989000000004</v>
      </c>
      <c r="L445" s="50">
        <v>44316</v>
      </c>
      <c r="M445" s="25">
        <v>5.0000000000000001E-4</v>
      </c>
      <c r="N445" s="85">
        <f t="shared" ref="N445:N449" si="6">M445/0.65/0.71</f>
        <v>1.0834236186348864E-3</v>
      </c>
    </row>
    <row r="446" spans="1:14" x14ac:dyDescent="0.35">
      <c r="A446" s="196">
        <v>43928</v>
      </c>
      <c r="B446" s="62">
        <v>-0.24</v>
      </c>
      <c r="C446" s="62">
        <v>-0.16</v>
      </c>
      <c r="D446" s="89">
        <v>4.5999999999999999E-2</v>
      </c>
      <c r="E446" s="62">
        <v>0.25900000000000001</v>
      </c>
      <c r="F446" s="62">
        <v>0.186</v>
      </c>
      <c r="G446" s="62">
        <v>255.85724999999999</v>
      </c>
      <c r="H446" s="62">
        <v>231.35419999999999</v>
      </c>
      <c r="I446" s="62">
        <v>744.30913999999996</v>
      </c>
      <c r="L446" s="50">
        <v>44347</v>
      </c>
      <c r="M446" s="25">
        <v>6.9999999999999999E-4</v>
      </c>
      <c r="N446" s="85">
        <f t="shared" si="6"/>
        <v>1.5167930660888408E-3</v>
      </c>
    </row>
    <row r="447" spans="1:14" x14ac:dyDescent="0.35">
      <c r="A447" s="196">
        <v>43927</v>
      </c>
      <c r="B447" s="62">
        <v>-0.30370000000000003</v>
      </c>
      <c r="C447" s="62">
        <v>-0.22600000000000001</v>
      </c>
      <c r="D447" s="89">
        <v>-2.81E-2</v>
      </c>
      <c r="E447" s="62">
        <v>0.1956</v>
      </c>
      <c r="F447" s="62">
        <v>0.1229</v>
      </c>
      <c r="G447" s="62">
        <v>271.09055000000001</v>
      </c>
      <c r="H447" s="62">
        <v>237.19505000000001</v>
      </c>
      <c r="I447" s="62">
        <v>776.61688000000004</v>
      </c>
      <c r="L447" s="50">
        <v>44377</v>
      </c>
      <c r="M447" s="25">
        <v>5.0000000000000001E-4</v>
      </c>
      <c r="N447" s="85">
        <f t="shared" si="6"/>
        <v>1.0834236186348864E-3</v>
      </c>
    </row>
    <row r="448" spans="1:14" x14ac:dyDescent="0.35">
      <c r="A448" s="196">
        <v>43924</v>
      </c>
      <c r="B448" s="62">
        <v>-0.3009</v>
      </c>
      <c r="C448" s="62">
        <v>-0.24099999999999999</v>
      </c>
      <c r="D448" s="89">
        <v>-0.03</v>
      </c>
      <c r="E448" s="62">
        <v>0.16259999999999999</v>
      </c>
      <c r="F448" s="62">
        <v>8.4099999999999994E-2</v>
      </c>
      <c r="G448" s="62">
        <v>276.14879999999999</v>
      </c>
      <c r="H448" s="62">
        <v>237.27987999999999</v>
      </c>
      <c r="I448" s="62">
        <v>786.59418000000005</v>
      </c>
      <c r="L448" s="63">
        <v>44408</v>
      </c>
      <c r="M448" s="87">
        <v>2.9999999999999997E-4</v>
      </c>
      <c r="N448" s="62">
        <f t="shared" si="6"/>
        <v>6.5005417118093169E-4</v>
      </c>
    </row>
    <row r="449" spans="1:14" x14ac:dyDescent="0.35">
      <c r="A449" s="196">
        <v>43923</v>
      </c>
      <c r="B449" s="62">
        <v>-0.28999999999999998</v>
      </c>
      <c r="C449" s="62">
        <v>-0.22</v>
      </c>
      <c r="D449" s="89">
        <v>-0.03</v>
      </c>
      <c r="E449" s="62">
        <v>0.16800000000000001</v>
      </c>
      <c r="F449" s="62">
        <v>9.9000000000000005E-2</v>
      </c>
      <c r="G449" s="62">
        <v>276.16052000000002</v>
      </c>
      <c r="H449" s="62">
        <v>236.41309000000001</v>
      </c>
      <c r="I449" s="62">
        <v>789.23505</v>
      </c>
      <c r="L449" s="63">
        <v>44439</v>
      </c>
      <c r="M449" s="87">
        <v>4.0000000000000002E-4</v>
      </c>
      <c r="N449" s="62">
        <f t="shared" si="6"/>
        <v>8.667388949079091E-4</v>
      </c>
    </row>
    <row r="450" spans="1:14" x14ac:dyDescent="0.35">
      <c r="A450" s="196">
        <v>43922</v>
      </c>
      <c r="B450" s="62">
        <v>-0.3</v>
      </c>
      <c r="C450" s="62">
        <v>-0.23</v>
      </c>
      <c r="D450" s="89">
        <v>-0.03</v>
      </c>
      <c r="E450" s="62">
        <v>0.19600000000000001</v>
      </c>
      <c r="F450" s="62">
        <v>0.13800000000000001</v>
      </c>
      <c r="G450" s="62">
        <v>281.03278</v>
      </c>
      <c r="H450" s="62">
        <v>235.63976</v>
      </c>
      <c r="I450" s="62">
        <v>795.67096000000004</v>
      </c>
      <c r="L450" s="63">
        <v>44469</v>
      </c>
      <c r="M450" s="87">
        <v>2.9999999999999997E-4</v>
      </c>
      <c r="N450" s="62">
        <f>M450/0.65/0.71</f>
        <v>6.5005417118093169E-4</v>
      </c>
    </row>
    <row r="451" spans="1:14" x14ac:dyDescent="0.35">
      <c r="A451" s="196">
        <v>43921</v>
      </c>
      <c r="B451" s="62">
        <v>-0.31</v>
      </c>
      <c r="C451" s="62">
        <v>-0.23</v>
      </c>
      <c r="D451" s="89">
        <v>-0.02</v>
      </c>
      <c r="E451" s="62">
        <v>0.217</v>
      </c>
      <c r="F451" s="62">
        <v>0.16600000000000001</v>
      </c>
      <c r="G451" s="62">
        <v>282.99063000000001</v>
      </c>
      <c r="H451" s="62">
        <v>234.83147</v>
      </c>
      <c r="I451" s="62">
        <v>795.72155999999995</v>
      </c>
      <c r="L451" s="63">
        <v>44500</v>
      </c>
      <c r="M451" s="87">
        <v>4.0000000000000002E-4</v>
      </c>
      <c r="N451" s="62">
        <f>M451/0.65/0.71</f>
        <v>8.667388949079091E-4</v>
      </c>
    </row>
    <row r="452" spans="1:14" x14ac:dyDescent="0.35">
      <c r="A452" s="196">
        <v>43920</v>
      </c>
      <c r="B452" s="62">
        <v>-0.31</v>
      </c>
      <c r="C452" s="62">
        <v>-0.25</v>
      </c>
      <c r="D452" s="89">
        <v>-0.04</v>
      </c>
      <c r="E452" s="62">
        <v>0.19</v>
      </c>
      <c r="F452" s="62">
        <v>0.13700000000000001</v>
      </c>
      <c r="G452" s="62">
        <v>292.25128000000001</v>
      </c>
      <c r="H452" s="62">
        <v>234.89957999999999</v>
      </c>
      <c r="I452" s="62">
        <v>823.82141000000001</v>
      </c>
      <c r="L452" s="63">
        <v>44530</v>
      </c>
      <c r="M452" s="87">
        <v>5.9999999999999995E-4</v>
      </c>
      <c r="N452" s="62">
        <f>M452/0.65/0.71</f>
        <v>1.3001083423618634E-3</v>
      </c>
    </row>
    <row r="453" spans="1:14" x14ac:dyDescent="0.35">
      <c r="A453" s="196">
        <v>43917</v>
      </c>
      <c r="B453" s="62">
        <v>-0.31979999999999997</v>
      </c>
      <c r="C453" s="62">
        <v>-0.245</v>
      </c>
      <c r="D453" s="89">
        <v>-3.3000000000000002E-2</v>
      </c>
      <c r="E453" s="62">
        <v>0.21149999999999999</v>
      </c>
      <c r="F453" s="62">
        <v>0.1381</v>
      </c>
      <c r="G453" s="62">
        <v>292.84109000000001</v>
      </c>
      <c r="H453" s="62">
        <v>233.41304</v>
      </c>
      <c r="I453" s="62">
        <v>811.38091999999995</v>
      </c>
    </row>
    <row r="454" spans="1:14" x14ac:dyDescent="0.35">
      <c r="A454" s="196">
        <v>43916</v>
      </c>
      <c r="B454" s="62">
        <v>-0.3</v>
      </c>
      <c r="C454" s="62">
        <v>-0.19</v>
      </c>
      <c r="D454" s="89">
        <v>0.04</v>
      </c>
      <c r="E454" s="62">
        <v>0.28599999999999998</v>
      </c>
      <c r="F454" s="62">
        <v>0.22600000000000001</v>
      </c>
      <c r="G454" s="62">
        <v>296.42788999999999</v>
      </c>
      <c r="H454" s="62">
        <v>233.80251000000001</v>
      </c>
      <c r="I454" s="62">
        <v>822.99614999999994</v>
      </c>
    </row>
    <row r="455" spans="1:14" x14ac:dyDescent="0.35">
      <c r="A455" s="196">
        <v>43915</v>
      </c>
      <c r="B455" s="62">
        <v>-0.30470000000000003</v>
      </c>
      <c r="C455" s="62">
        <v>-0.13</v>
      </c>
      <c r="D455" s="89">
        <v>0.13650000000000001</v>
      </c>
      <c r="E455" s="62">
        <v>0.32250000000000001</v>
      </c>
      <c r="F455" s="62">
        <v>0.245</v>
      </c>
      <c r="G455" s="62">
        <v>299.65267999999998</v>
      </c>
      <c r="H455" s="62">
        <v>232.90608</v>
      </c>
      <c r="I455" s="62">
        <v>852.81464000000005</v>
      </c>
    </row>
    <row r="456" spans="1:14" x14ac:dyDescent="0.35">
      <c r="A456" s="196">
        <v>43914</v>
      </c>
      <c r="B456" s="62">
        <v>-0.31</v>
      </c>
      <c r="C456" s="62">
        <v>-0.15</v>
      </c>
      <c r="D456" s="89">
        <v>5.8000000000000003E-2</v>
      </c>
      <c r="E456" s="62">
        <v>0.249</v>
      </c>
      <c r="F456" s="62">
        <v>0.158</v>
      </c>
      <c r="G456" s="62">
        <v>304.46631000000002</v>
      </c>
      <c r="H456" s="62">
        <v>236.41953000000001</v>
      </c>
      <c r="I456" s="62">
        <v>910.49518</v>
      </c>
    </row>
    <row r="457" spans="1:14" x14ac:dyDescent="0.35">
      <c r="A457" s="196">
        <v>43913</v>
      </c>
      <c r="B457" s="62">
        <v>-0.3382</v>
      </c>
      <c r="C457" s="62">
        <v>-0.18</v>
      </c>
      <c r="D457" s="89">
        <v>1.4E-2</v>
      </c>
      <c r="E457" s="62">
        <v>0.17499999999999999</v>
      </c>
      <c r="F457" s="62">
        <v>6.9000000000000006E-2</v>
      </c>
      <c r="G457" s="62">
        <v>301.59402</v>
      </c>
      <c r="H457" s="62">
        <v>235.13804999999999</v>
      </c>
      <c r="I457" s="62">
        <v>943.96973000000003</v>
      </c>
    </row>
    <row r="458" spans="1:14" x14ac:dyDescent="0.35">
      <c r="A458" s="196">
        <v>43910</v>
      </c>
      <c r="B458" s="62">
        <v>-0.34660000000000002</v>
      </c>
      <c r="C458" s="62">
        <v>-0.16800000000000001</v>
      </c>
      <c r="D458" s="89">
        <v>7.3099999999999998E-2</v>
      </c>
      <c r="E458" s="62">
        <v>0.19650000000000001</v>
      </c>
      <c r="F458" s="62">
        <v>8.4000000000000005E-2</v>
      </c>
      <c r="G458" s="62">
        <v>291.15053999999998</v>
      </c>
      <c r="H458" s="62">
        <v>225.85971000000001</v>
      </c>
      <c r="I458" s="62">
        <v>911.43732</v>
      </c>
    </row>
    <row r="459" spans="1:14" x14ac:dyDescent="0.35">
      <c r="A459" s="196">
        <v>43909</v>
      </c>
      <c r="B459" s="62">
        <v>-0.33</v>
      </c>
      <c r="C459" s="62">
        <v>-0.1</v>
      </c>
      <c r="D459" s="89">
        <v>0.106</v>
      </c>
      <c r="E459" s="62">
        <v>0.248</v>
      </c>
      <c r="F459" s="62">
        <v>0.126</v>
      </c>
      <c r="G459" s="62">
        <v>290.67392000000001</v>
      </c>
      <c r="H459" s="62">
        <v>223.13153</v>
      </c>
      <c r="I459" s="62">
        <v>912.08716000000004</v>
      </c>
    </row>
    <row r="460" spans="1:14" x14ac:dyDescent="0.35">
      <c r="A460" s="196">
        <v>43908</v>
      </c>
      <c r="B460" s="62">
        <v>-0.39300000000000002</v>
      </c>
      <c r="C460" s="62">
        <v>-0.13</v>
      </c>
      <c r="D460" s="89">
        <v>9.9000000000000005E-2</v>
      </c>
      <c r="E460" s="62">
        <v>0.22900000000000001</v>
      </c>
      <c r="F460" s="62">
        <v>8.5000000000000006E-2</v>
      </c>
      <c r="G460" s="62">
        <v>288.20571999999999</v>
      </c>
      <c r="H460" s="62">
        <v>220.62577999999999</v>
      </c>
      <c r="I460" s="62">
        <v>883.52148</v>
      </c>
    </row>
    <row r="461" spans="1:14" x14ac:dyDescent="0.35">
      <c r="A461" s="196">
        <v>43907</v>
      </c>
      <c r="B461" s="62">
        <v>-0.39</v>
      </c>
      <c r="C461" s="62">
        <v>-0.24</v>
      </c>
      <c r="D461" s="89">
        <v>-0.04</v>
      </c>
      <c r="E461" s="62">
        <v>5.5E-2</v>
      </c>
      <c r="F461" s="62">
        <v>-0.09</v>
      </c>
      <c r="G461" s="62">
        <v>250.12244000000001</v>
      </c>
      <c r="H461" s="62">
        <v>202.59169</v>
      </c>
      <c r="I461" s="62">
        <v>818.26049999999998</v>
      </c>
    </row>
    <row r="462" spans="1:14" x14ac:dyDescent="0.35">
      <c r="A462" s="196">
        <v>43906</v>
      </c>
      <c r="B462" s="62">
        <v>-0.39</v>
      </c>
      <c r="C462" s="62">
        <v>-0.26</v>
      </c>
      <c r="D462" s="89">
        <v>-7.0000000000000007E-2</v>
      </c>
      <c r="E462" s="62">
        <v>0.03</v>
      </c>
      <c r="F462" s="62">
        <v>-0.1</v>
      </c>
      <c r="G462" s="62">
        <v>229.77368000000001</v>
      </c>
      <c r="H462" s="62">
        <v>191.25781000000001</v>
      </c>
      <c r="I462" s="62">
        <v>773.38598999999999</v>
      </c>
    </row>
    <row r="463" spans="1:14" x14ac:dyDescent="0.35">
      <c r="A463" s="196">
        <v>43903</v>
      </c>
      <c r="B463" s="62">
        <v>-0.4</v>
      </c>
      <c r="C463" s="62">
        <v>-0.28000000000000003</v>
      </c>
      <c r="D463" s="89">
        <v>-0.1</v>
      </c>
      <c r="E463" s="62">
        <v>2.8000000000000001E-2</v>
      </c>
      <c r="F463" s="62">
        <v>-0.1</v>
      </c>
      <c r="G463" s="62">
        <v>205.66669999999999</v>
      </c>
      <c r="H463" s="62">
        <v>178.46284</v>
      </c>
      <c r="I463" s="62">
        <v>680.39691000000005</v>
      </c>
    </row>
    <row r="464" spans="1:14" x14ac:dyDescent="0.35">
      <c r="A464" s="196">
        <v>43902</v>
      </c>
      <c r="B464" s="62">
        <v>-0.45</v>
      </c>
      <c r="C464" s="62">
        <v>-0.37</v>
      </c>
      <c r="D464" s="89">
        <v>-0.23</v>
      </c>
      <c r="E464" s="62">
        <v>-0.1</v>
      </c>
      <c r="F464" s="89">
        <v>-0.25</v>
      </c>
      <c r="G464" s="62">
        <v>200.93356</v>
      </c>
      <c r="H464" s="62">
        <v>177.67591999999999</v>
      </c>
      <c r="I464" s="62">
        <v>672.23755000000006</v>
      </c>
    </row>
    <row r="465" spans="1:9" x14ac:dyDescent="0.35">
      <c r="A465" s="196">
        <v>43901</v>
      </c>
      <c r="B465" s="62">
        <v>-0.49</v>
      </c>
      <c r="C465" s="62">
        <v>-0.41</v>
      </c>
      <c r="D465" s="89">
        <v>-0.26</v>
      </c>
      <c r="E465" s="62">
        <v>-0.12</v>
      </c>
      <c r="F465" s="89">
        <v>-0.25</v>
      </c>
      <c r="G465" s="62">
        <v>181.06538</v>
      </c>
      <c r="H465" s="62">
        <v>164.73775000000001</v>
      </c>
      <c r="I465" s="62">
        <v>585.56804999999997</v>
      </c>
    </row>
    <row r="466" spans="1:9" x14ac:dyDescent="0.35">
      <c r="A466" s="196">
        <v>43900</v>
      </c>
      <c r="B466" s="62">
        <v>-0.47</v>
      </c>
      <c r="C466" s="62">
        <v>-0.4</v>
      </c>
      <c r="D466" s="89">
        <v>-0.25</v>
      </c>
      <c r="E466" s="62">
        <v>-0.09</v>
      </c>
      <c r="F466" s="62">
        <v>-0.16</v>
      </c>
      <c r="G466" s="62">
        <v>178.94086999999999</v>
      </c>
      <c r="H466" s="62">
        <v>163.69363000000001</v>
      </c>
      <c r="I466" s="62">
        <v>564.94903999999997</v>
      </c>
    </row>
    <row r="467" spans="1:9" x14ac:dyDescent="0.35">
      <c r="A467" s="196">
        <v>43899</v>
      </c>
      <c r="B467" s="62">
        <v>-0.47</v>
      </c>
      <c r="C467" s="62">
        <v>-0.46</v>
      </c>
      <c r="D467" s="89">
        <v>-0.32</v>
      </c>
      <c r="E467" s="62">
        <v>-0.12</v>
      </c>
      <c r="F467" s="62">
        <v>-0.15</v>
      </c>
      <c r="G467" s="62">
        <v>179.77248</v>
      </c>
      <c r="H467" s="62">
        <v>163.06976</v>
      </c>
      <c r="I467" s="62">
        <v>574.42834000000005</v>
      </c>
    </row>
    <row r="468" spans="1:9" x14ac:dyDescent="0.35">
      <c r="A468" s="196">
        <v>43896</v>
      </c>
      <c r="B468" s="62">
        <v>-0.46029999999999999</v>
      </c>
      <c r="C468" s="62">
        <v>-0.41399999999999998</v>
      </c>
      <c r="D468" s="89">
        <v>-0.23100000000000001</v>
      </c>
      <c r="E468" s="62">
        <v>2.4E-2</v>
      </c>
      <c r="F468" s="62">
        <v>2.5000000000000001E-2</v>
      </c>
      <c r="G468" s="62">
        <v>148.16689</v>
      </c>
      <c r="H468" s="62">
        <v>133.06607</v>
      </c>
      <c r="I468" s="62">
        <v>478.82943999999998</v>
      </c>
    </row>
    <row r="469" spans="1:9" x14ac:dyDescent="0.35">
      <c r="A469" s="196">
        <v>43895</v>
      </c>
      <c r="B469" s="62">
        <v>-0.47</v>
      </c>
      <c r="C469" s="62">
        <v>-0.43</v>
      </c>
      <c r="D469" s="89">
        <v>-0.22</v>
      </c>
      <c r="E469" s="62">
        <v>8.5000000000000006E-2</v>
      </c>
      <c r="F469" s="62">
        <v>9.7000000000000003E-2</v>
      </c>
      <c r="G469" s="62">
        <v>136.20659000000001</v>
      </c>
      <c r="H469" s="62">
        <v>124.48994</v>
      </c>
      <c r="I469" s="62">
        <v>440.48971999999998</v>
      </c>
    </row>
    <row r="470" spans="1:9" x14ac:dyDescent="0.35">
      <c r="A470" s="196">
        <v>43894</v>
      </c>
      <c r="B470" s="62">
        <v>-0.46</v>
      </c>
      <c r="C470" s="62">
        <v>-0.41</v>
      </c>
      <c r="D470" s="89">
        <v>-0.21590000000000001</v>
      </c>
      <c r="E470" s="62">
        <v>0.1008</v>
      </c>
      <c r="F470" s="62">
        <v>0.115</v>
      </c>
      <c r="G470" s="62">
        <v>132.39748</v>
      </c>
      <c r="H470" s="62">
        <v>123.1249</v>
      </c>
      <c r="I470" s="62">
        <v>425.84561000000002</v>
      </c>
    </row>
    <row r="471" spans="1:9" x14ac:dyDescent="0.35">
      <c r="A471" s="196">
        <v>43893</v>
      </c>
      <c r="B471" s="62">
        <v>-0.47</v>
      </c>
      <c r="C471" s="62">
        <v>-0.43</v>
      </c>
      <c r="D471" s="89">
        <v>-0.2069</v>
      </c>
      <c r="E471" s="62">
        <v>0.10299999999999999</v>
      </c>
      <c r="F471" s="62">
        <v>0.115</v>
      </c>
      <c r="G471" s="62">
        <v>134.01059000000001</v>
      </c>
      <c r="H471" s="62">
        <v>123.55135</v>
      </c>
      <c r="I471" s="62">
        <v>429.35892000000001</v>
      </c>
    </row>
    <row r="472" spans="1:9" x14ac:dyDescent="0.35">
      <c r="A472" s="196">
        <v>43892</v>
      </c>
      <c r="B472" s="62">
        <v>-0.45</v>
      </c>
      <c r="C472" s="62">
        <v>-0.39</v>
      </c>
      <c r="D472" s="89">
        <v>-0.2041</v>
      </c>
      <c r="E472" s="62">
        <v>9.7900000000000001E-2</v>
      </c>
      <c r="F472" s="62">
        <v>0.10489999999999999</v>
      </c>
      <c r="G472" s="62">
        <v>137.74428</v>
      </c>
      <c r="H472" s="62">
        <v>124.45921</v>
      </c>
      <c r="I472" s="62">
        <v>447.11212</v>
      </c>
    </row>
    <row r="473" spans="1:9" x14ac:dyDescent="0.35">
      <c r="A473" s="196">
        <v>43889</v>
      </c>
      <c r="B473" s="62">
        <v>-0.43</v>
      </c>
      <c r="C473" s="62">
        <v>-0.38</v>
      </c>
      <c r="D473" s="89">
        <v>-0.18</v>
      </c>
      <c r="E473" s="62">
        <v>0.113</v>
      </c>
      <c r="F473" s="62">
        <v>0.124</v>
      </c>
      <c r="G473" s="62">
        <v>134.66533999999999</v>
      </c>
      <c r="H473" s="62">
        <v>121.77863000000001</v>
      </c>
      <c r="I473" s="62">
        <v>448.94644</v>
      </c>
    </row>
    <row r="474" spans="1:9" x14ac:dyDescent="0.35">
      <c r="A474" s="196">
        <v>43888</v>
      </c>
      <c r="B474" s="62">
        <v>-0.4</v>
      </c>
      <c r="C474" s="62">
        <v>-0.35</v>
      </c>
      <c r="D474" s="89">
        <v>-0.15</v>
      </c>
      <c r="E474" s="62">
        <v>0.16500000000000001</v>
      </c>
      <c r="F474" s="62">
        <v>0.186</v>
      </c>
      <c r="G474" s="62">
        <v>121.77396</v>
      </c>
      <c r="H474" s="62">
        <v>111.69484</v>
      </c>
      <c r="I474" s="62">
        <v>409.34667999999999</v>
      </c>
    </row>
    <row r="475" spans="1:9" x14ac:dyDescent="0.35">
      <c r="A475" s="196">
        <v>43887</v>
      </c>
      <c r="B475" s="62">
        <v>-0.4</v>
      </c>
      <c r="C475" s="62">
        <v>-0.34</v>
      </c>
      <c r="D475" s="89">
        <v>-0.12</v>
      </c>
      <c r="E475" s="62">
        <v>0.20699999999999999</v>
      </c>
      <c r="F475" s="62">
        <v>0.22900000000000001</v>
      </c>
      <c r="G475" s="62">
        <v>114.88048999999999</v>
      </c>
      <c r="H475" s="62">
        <v>107.45668999999999</v>
      </c>
      <c r="I475" s="62">
        <v>386.41638</v>
      </c>
    </row>
    <row r="476" spans="1:9" x14ac:dyDescent="0.35">
      <c r="A476" s="196">
        <v>43886</v>
      </c>
      <c r="B476" s="62">
        <v>-0.39</v>
      </c>
      <c r="C476" s="62">
        <v>-0.35</v>
      </c>
      <c r="D476" s="89">
        <v>-0.15</v>
      </c>
      <c r="E476" s="62">
        <v>0.16800000000000001</v>
      </c>
      <c r="F476" s="62">
        <v>0.186</v>
      </c>
      <c r="G476" s="62">
        <v>111.02708</v>
      </c>
      <c r="H476" s="62">
        <v>104.46725000000001</v>
      </c>
      <c r="I476" s="62">
        <v>371.18646000000001</v>
      </c>
    </row>
    <row r="477" spans="1:9" x14ac:dyDescent="0.35">
      <c r="A477" s="196">
        <v>43885</v>
      </c>
      <c r="B477" s="62">
        <v>-0.38</v>
      </c>
      <c r="C477" s="62">
        <v>-0.33</v>
      </c>
      <c r="D477" s="89">
        <v>-0.13</v>
      </c>
      <c r="E477" s="62">
        <v>0.183</v>
      </c>
      <c r="F477" s="62">
        <v>0.20100000000000001</v>
      </c>
      <c r="G477" s="62">
        <v>108.18805</v>
      </c>
      <c r="H477" s="62">
        <v>101.92671</v>
      </c>
      <c r="I477" s="62">
        <v>360.68243000000001</v>
      </c>
    </row>
    <row r="478" spans="1:9" x14ac:dyDescent="0.35">
      <c r="A478" s="196">
        <v>43882</v>
      </c>
      <c r="B478" s="62">
        <v>-0.38</v>
      </c>
      <c r="C478" s="62">
        <v>-0.31</v>
      </c>
      <c r="D478" s="89">
        <v>-0.1</v>
      </c>
      <c r="E478" s="62">
        <v>0.22500000000000001</v>
      </c>
      <c r="F478" s="62">
        <v>0.24299999999999999</v>
      </c>
      <c r="G478" s="62">
        <v>103.55627</v>
      </c>
      <c r="H478" s="62">
        <v>98.649429999999995</v>
      </c>
      <c r="I478" s="62">
        <v>334.82135</v>
      </c>
    </row>
    <row r="479" spans="1:9" x14ac:dyDescent="0.35">
      <c r="A479" s="196">
        <v>43881</v>
      </c>
      <c r="B479" s="62">
        <v>-0.38</v>
      </c>
      <c r="C479" s="62">
        <v>-0.31</v>
      </c>
      <c r="D479" s="89">
        <v>-0.1</v>
      </c>
      <c r="E479" s="62">
        <v>0.23200000000000001</v>
      </c>
      <c r="F479" s="62">
        <v>0.253</v>
      </c>
      <c r="G479" s="62">
        <v>103.23753000000001</v>
      </c>
      <c r="H479" s="62">
        <v>98.591859999999997</v>
      </c>
      <c r="I479" s="62">
        <v>331.43642999999997</v>
      </c>
    </row>
    <row r="480" spans="1:9" x14ac:dyDescent="0.35">
      <c r="A480" s="196">
        <v>43880</v>
      </c>
      <c r="B480" s="62">
        <v>-0.37</v>
      </c>
      <c r="C480" s="62">
        <v>-0.31</v>
      </c>
      <c r="D480" s="89">
        <v>-0.08</v>
      </c>
      <c r="E480" s="62">
        <v>0.28199999999999997</v>
      </c>
      <c r="F480" s="62">
        <v>0.312</v>
      </c>
      <c r="G480" s="62">
        <v>103.35945</v>
      </c>
      <c r="H480" s="62">
        <v>98.678539999999998</v>
      </c>
      <c r="I480" s="62">
        <v>334.25558000000001</v>
      </c>
    </row>
    <row r="481" spans="1:9" x14ac:dyDescent="0.35">
      <c r="A481" s="196">
        <v>43879</v>
      </c>
      <c r="B481" s="62">
        <v>-0.38</v>
      </c>
      <c r="C481" s="62">
        <v>-0.3</v>
      </c>
      <c r="D481" s="89">
        <v>-0.06</v>
      </c>
      <c r="E481" s="62">
        <v>0.30199999999999999</v>
      </c>
      <c r="F481" s="62">
        <v>0.33300000000000002</v>
      </c>
      <c r="G481" s="62">
        <v>103.72020999999999</v>
      </c>
      <c r="H481" s="62">
        <v>98.890550000000005</v>
      </c>
      <c r="I481" s="62">
        <v>336.52001999999999</v>
      </c>
    </row>
    <row r="482" spans="1:9" x14ac:dyDescent="0.35">
      <c r="A482" s="196">
        <v>43878</v>
      </c>
      <c r="B482" s="62">
        <v>-0.38</v>
      </c>
      <c r="C482" s="62">
        <v>-0.3</v>
      </c>
      <c r="D482" s="89">
        <v>-0.05</v>
      </c>
      <c r="E482" s="62">
        <v>0.316</v>
      </c>
      <c r="F482" s="62">
        <v>0.34799999999999998</v>
      </c>
      <c r="G482" s="62">
        <v>103.69544</v>
      </c>
      <c r="H482" s="62">
        <v>98.98612</v>
      </c>
      <c r="I482" s="62">
        <v>334.86606</v>
      </c>
    </row>
    <row r="483" spans="1:9" x14ac:dyDescent="0.35">
      <c r="A483" s="196">
        <v>43875</v>
      </c>
      <c r="B483" s="62">
        <v>-0.38</v>
      </c>
      <c r="C483" s="62">
        <v>-0.28999999999999998</v>
      </c>
      <c r="D483" s="89">
        <v>-0.04</v>
      </c>
      <c r="E483" s="62">
        <v>0.32200000000000001</v>
      </c>
      <c r="F483" s="62">
        <v>0.35499999999999998</v>
      </c>
      <c r="G483" s="62">
        <v>104.04273999999999</v>
      </c>
      <c r="H483" s="62">
        <v>99.640950000000004</v>
      </c>
      <c r="I483" s="62">
        <v>336.39058999999997</v>
      </c>
    </row>
    <row r="484" spans="1:9" x14ac:dyDescent="0.35">
      <c r="A484" s="196">
        <v>43874</v>
      </c>
      <c r="B484" s="62">
        <v>-0.38</v>
      </c>
      <c r="C484" s="62">
        <v>-0.28999999999999998</v>
      </c>
      <c r="D484" s="89">
        <v>-0.04</v>
      </c>
      <c r="E484" s="62">
        <v>0.32500000000000001</v>
      </c>
      <c r="F484" s="62">
        <v>0.35799999999999998</v>
      </c>
      <c r="G484" s="62">
        <v>104.45887</v>
      </c>
      <c r="H484" s="62">
        <v>99.929329999999993</v>
      </c>
      <c r="I484" s="62">
        <v>338.15933000000001</v>
      </c>
    </row>
    <row r="485" spans="1:9" x14ac:dyDescent="0.35">
      <c r="A485" s="196">
        <v>43873</v>
      </c>
      <c r="B485" s="62">
        <v>-0.38</v>
      </c>
      <c r="C485" s="62">
        <v>-0.27</v>
      </c>
      <c r="D485" s="89">
        <v>-0.02</v>
      </c>
      <c r="E485" s="62">
        <v>0.35</v>
      </c>
      <c r="F485" s="62">
        <v>0.38500000000000001</v>
      </c>
      <c r="G485" s="62">
        <v>104.18998000000001</v>
      </c>
      <c r="H485" s="62">
        <v>99.845640000000003</v>
      </c>
      <c r="I485" s="62">
        <v>336.83114999999998</v>
      </c>
    </row>
    <row r="486" spans="1:9" x14ac:dyDescent="0.35">
      <c r="A486" s="196">
        <v>43872</v>
      </c>
      <c r="B486" s="62">
        <v>-0.37</v>
      </c>
      <c r="C486" s="62">
        <v>-0.28000000000000003</v>
      </c>
      <c r="D486" s="89">
        <v>-0.02</v>
      </c>
      <c r="E486" s="62">
        <v>0.34699999999999998</v>
      </c>
      <c r="F486" s="62">
        <v>0.38400000000000001</v>
      </c>
      <c r="G486" s="62">
        <v>105.06338</v>
      </c>
      <c r="H486" s="62">
        <v>100.34737</v>
      </c>
      <c r="I486" s="62">
        <v>341.10251</v>
      </c>
    </row>
    <row r="487" spans="1:9" x14ac:dyDescent="0.35">
      <c r="A487" s="196">
        <v>43871</v>
      </c>
      <c r="B487" s="62">
        <v>-0.36</v>
      </c>
      <c r="C487" s="62">
        <v>-0.28000000000000003</v>
      </c>
      <c r="D487" s="89">
        <v>-0.04</v>
      </c>
      <c r="E487" s="62">
        <v>0.32</v>
      </c>
      <c r="F487" s="62">
        <v>0.35499999999999998</v>
      </c>
      <c r="G487" s="62">
        <v>106.38316</v>
      </c>
      <c r="H487" s="62">
        <v>100.57239</v>
      </c>
      <c r="I487" s="62">
        <v>348.71352999999999</v>
      </c>
    </row>
    <row r="488" spans="1:9" x14ac:dyDescent="0.35">
      <c r="A488" s="196">
        <v>43868</v>
      </c>
      <c r="B488" s="62">
        <v>-0.36870000000000003</v>
      </c>
      <c r="C488" s="62">
        <v>-0.27400000000000002</v>
      </c>
      <c r="D488" s="89">
        <v>-1.4999999999999999E-2</v>
      </c>
      <c r="E488" s="62">
        <v>0.35389999999999999</v>
      </c>
      <c r="F488" s="62">
        <v>0.3891</v>
      </c>
      <c r="G488" s="62">
        <v>105.97816</v>
      </c>
      <c r="H488" s="62">
        <v>100.01779999999999</v>
      </c>
      <c r="I488" s="62">
        <v>344.53444999999999</v>
      </c>
    </row>
    <row r="489" spans="1:9" x14ac:dyDescent="0.35">
      <c r="A489" s="196">
        <v>43867</v>
      </c>
      <c r="B489" s="62">
        <v>-0.36</v>
      </c>
      <c r="C489" s="62">
        <v>-0.25</v>
      </c>
      <c r="D489" s="89">
        <v>3.0000000000000001E-3</v>
      </c>
      <c r="E489" s="62">
        <v>0.38100000000000001</v>
      </c>
      <c r="F489" s="62">
        <v>0.42</v>
      </c>
      <c r="G489" s="62">
        <v>105.89534999999999</v>
      </c>
      <c r="H489" s="62">
        <v>99.688299999999998</v>
      </c>
      <c r="I489" s="62">
        <v>342.46661</v>
      </c>
    </row>
    <row r="490" spans="1:9" x14ac:dyDescent="0.35">
      <c r="A490" s="196">
        <v>43866</v>
      </c>
      <c r="B490" s="62">
        <v>-0.36</v>
      </c>
      <c r="C490" s="62">
        <v>-0.25</v>
      </c>
      <c r="D490" s="89">
        <v>1.0999999999999999E-2</v>
      </c>
      <c r="E490" s="62">
        <v>0.39</v>
      </c>
      <c r="F490" s="62">
        <v>0.42899999999999999</v>
      </c>
      <c r="G490" s="62">
        <v>107.65057</v>
      </c>
      <c r="H490" s="62">
        <v>100.18129999999999</v>
      </c>
      <c r="I490" s="62">
        <v>348.32393999999999</v>
      </c>
    </row>
    <row r="491" spans="1:9" x14ac:dyDescent="0.35">
      <c r="A491" s="196">
        <v>43865</v>
      </c>
      <c r="B491" s="62">
        <v>-0.36</v>
      </c>
      <c r="C491" s="62">
        <v>-0.27</v>
      </c>
      <c r="D491" s="89">
        <v>-0.03</v>
      </c>
      <c r="E491" s="62">
        <v>0.33600000000000002</v>
      </c>
      <c r="F491" s="62">
        <v>0.372</v>
      </c>
      <c r="G491" s="62">
        <v>109.73318</v>
      </c>
      <c r="H491" s="62">
        <v>100.99648000000001</v>
      </c>
      <c r="I491" s="62">
        <v>358.04363999999998</v>
      </c>
    </row>
    <row r="492" spans="1:9" x14ac:dyDescent="0.35">
      <c r="A492" s="196">
        <v>43864</v>
      </c>
      <c r="B492" s="62">
        <v>-0.37</v>
      </c>
      <c r="C492" s="62">
        <v>-0.3</v>
      </c>
      <c r="D492" s="89">
        <v>-0.06</v>
      </c>
      <c r="E492" s="62">
        <v>0.29199999999999998</v>
      </c>
      <c r="F492" s="62">
        <v>0.32600000000000001</v>
      </c>
      <c r="G492" s="62">
        <v>111.23555</v>
      </c>
      <c r="H492" s="62">
        <v>101.60886000000001</v>
      </c>
      <c r="I492" s="62">
        <v>366.00069999999999</v>
      </c>
    </row>
    <row r="493" spans="1:9" x14ac:dyDescent="0.35">
      <c r="A493" s="196">
        <v>43861</v>
      </c>
      <c r="B493" s="62">
        <v>-0.37669999999999998</v>
      </c>
      <c r="C493" s="62">
        <v>-0.3</v>
      </c>
      <c r="D493" s="89">
        <v>-5.6000000000000001E-2</v>
      </c>
      <c r="E493" s="62">
        <v>0.3014</v>
      </c>
      <c r="F493" s="62">
        <v>0.33489999999999998</v>
      </c>
      <c r="G493" s="62">
        <v>110.16164999999999</v>
      </c>
      <c r="H493" s="62">
        <v>102.63921000000001</v>
      </c>
      <c r="I493" s="62">
        <v>370.24459999999999</v>
      </c>
    </row>
    <row r="494" spans="1:9" x14ac:dyDescent="0.35">
      <c r="A494" s="196">
        <v>43860</v>
      </c>
      <c r="B494" s="62">
        <v>-0.36</v>
      </c>
      <c r="C494" s="62">
        <v>-0.27</v>
      </c>
      <c r="D494" s="89">
        <v>-3.2000000000000001E-2</v>
      </c>
      <c r="E494" s="62">
        <v>0.34599999999999997</v>
      </c>
      <c r="F494" s="62">
        <v>0.38300000000000001</v>
      </c>
      <c r="G494" s="62">
        <v>110.0882</v>
      </c>
      <c r="H494" s="62">
        <v>102.41108</v>
      </c>
      <c r="I494" s="62">
        <v>366.61437999999998</v>
      </c>
    </row>
    <row r="495" spans="1:9" x14ac:dyDescent="0.35">
      <c r="A495" s="196">
        <v>43859</v>
      </c>
      <c r="B495" s="62">
        <v>-0.35</v>
      </c>
      <c r="C495" s="62">
        <v>-0.27</v>
      </c>
      <c r="D495" s="89">
        <v>-1.7999999999999999E-2</v>
      </c>
      <c r="E495" s="62">
        <v>0.35399999999999998</v>
      </c>
      <c r="F495" s="62">
        <v>0.39400000000000002</v>
      </c>
      <c r="G495" s="62">
        <v>109.16663</v>
      </c>
      <c r="H495" s="62">
        <v>101.3973</v>
      </c>
      <c r="I495" s="62">
        <v>360.56878999999998</v>
      </c>
    </row>
    <row r="496" spans="1:9" x14ac:dyDescent="0.35">
      <c r="A496" s="196">
        <v>43858</v>
      </c>
      <c r="B496" s="62">
        <v>-0.35</v>
      </c>
      <c r="C496" s="62">
        <v>-0.24</v>
      </c>
      <c r="D496" s="89">
        <v>1.4999999999999999E-2</v>
      </c>
      <c r="E496" s="62">
        <v>0.38900000000000001</v>
      </c>
      <c r="F496" s="62">
        <v>0.43</v>
      </c>
      <c r="G496" s="62">
        <v>109.82717</v>
      </c>
      <c r="H496" s="62">
        <v>101.43414</v>
      </c>
      <c r="I496" s="62">
        <v>362.24682999999999</v>
      </c>
    </row>
    <row r="497" spans="1:9" x14ac:dyDescent="0.35">
      <c r="A497" s="196">
        <v>43857</v>
      </c>
      <c r="B497" s="62">
        <v>-0.35</v>
      </c>
      <c r="C497" s="62">
        <v>-0.27</v>
      </c>
      <c r="D497" s="89">
        <v>-0.02</v>
      </c>
      <c r="E497" s="62">
        <v>0.34300000000000003</v>
      </c>
      <c r="F497" s="62">
        <v>0.38300000000000001</v>
      </c>
      <c r="G497" s="62">
        <v>109.48502000000001</v>
      </c>
      <c r="H497" s="62">
        <v>101.45908</v>
      </c>
      <c r="I497" s="62">
        <v>364.36243000000002</v>
      </c>
    </row>
    <row r="498" spans="1:9" x14ac:dyDescent="0.35">
      <c r="A498" s="196">
        <v>43854</v>
      </c>
      <c r="B498" s="62">
        <v>-0.33</v>
      </c>
      <c r="C498" s="62">
        <v>-0.22</v>
      </c>
      <c r="D498" s="89">
        <v>0.03</v>
      </c>
      <c r="E498" s="62">
        <v>0.41</v>
      </c>
      <c r="F498" s="62">
        <v>0.45200000000000001</v>
      </c>
      <c r="G498" s="62">
        <v>107.73219</v>
      </c>
      <c r="H498" s="62">
        <v>98.709609999999998</v>
      </c>
      <c r="I498" s="62">
        <v>346.42568999999997</v>
      </c>
    </row>
    <row r="499" spans="1:9" x14ac:dyDescent="0.35">
      <c r="A499" s="196">
        <v>43853</v>
      </c>
      <c r="B499" s="62">
        <v>-0.33</v>
      </c>
      <c r="C499" s="62">
        <v>-0.2</v>
      </c>
      <c r="D499" s="89">
        <v>6.4000000000000001E-2</v>
      </c>
      <c r="E499" s="62">
        <v>0.44900000000000001</v>
      </c>
      <c r="F499" s="62">
        <v>0.49199999999999999</v>
      </c>
      <c r="G499" s="62">
        <v>108.05544</v>
      </c>
      <c r="H499" s="62">
        <v>98.802880000000002</v>
      </c>
      <c r="I499" s="62">
        <v>344.56164999999999</v>
      </c>
    </row>
    <row r="500" spans="1:9" x14ac:dyDescent="0.35">
      <c r="A500" s="196">
        <v>43852</v>
      </c>
      <c r="B500" s="62">
        <v>-0.33</v>
      </c>
      <c r="C500" s="62">
        <v>-0.18</v>
      </c>
      <c r="D500" s="89">
        <v>9.5000000000000001E-2</v>
      </c>
      <c r="E500" s="62">
        <v>0.48</v>
      </c>
      <c r="F500" s="62">
        <v>0.52200000000000002</v>
      </c>
      <c r="G500" s="62">
        <v>108.06952</v>
      </c>
      <c r="H500" s="62">
        <v>98.839780000000005</v>
      </c>
      <c r="I500" s="62">
        <v>337.78280999999998</v>
      </c>
    </row>
    <row r="501" spans="1:9" x14ac:dyDescent="0.35">
      <c r="A501" s="196">
        <v>43851</v>
      </c>
      <c r="B501" s="62">
        <v>-0.33</v>
      </c>
      <c r="C501" s="62">
        <v>-0.17</v>
      </c>
      <c r="D501" s="89">
        <v>0.109</v>
      </c>
      <c r="E501" s="62">
        <v>0.495</v>
      </c>
      <c r="F501" s="62">
        <v>0.53700000000000003</v>
      </c>
      <c r="G501" s="62">
        <v>108.34430999999999</v>
      </c>
      <c r="H501" s="62">
        <v>99.401060000000001</v>
      </c>
      <c r="I501" s="62">
        <v>336.08273000000003</v>
      </c>
    </row>
    <row r="502" spans="1:9" x14ac:dyDescent="0.35">
      <c r="A502" s="196">
        <v>43850</v>
      </c>
      <c r="B502" s="62">
        <v>-0.33</v>
      </c>
      <c r="C502" s="62">
        <v>-0.16</v>
      </c>
      <c r="D502" s="89">
        <v>0.13900000000000001</v>
      </c>
      <c r="E502" s="62">
        <v>0.53300000000000003</v>
      </c>
      <c r="F502" s="62">
        <v>0.57699999999999996</v>
      </c>
      <c r="G502" s="62">
        <v>108.43342</v>
      </c>
      <c r="H502" s="62">
        <v>99.520780000000002</v>
      </c>
      <c r="I502" s="62">
        <v>332.50261999999998</v>
      </c>
    </row>
    <row r="503" spans="1:9" x14ac:dyDescent="0.35">
      <c r="A503" s="196">
        <v>43847</v>
      </c>
      <c r="B503" s="62">
        <v>-0.33</v>
      </c>
      <c r="C503" s="62">
        <v>-0.16</v>
      </c>
      <c r="D503" s="89">
        <v>0.13700000000000001</v>
      </c>
      <c r="E503" s="62">
        <v>0.52900000000000003</v>
      </c>
      <c r="F503" s="62">
        <v>0.57299999999999995</v>
      </c>
      <c r="G503" s="62">
        <v>109.23672999999999</v>
      </c>
      <c r="H503" s="62">
        <v>100.67233</v>
      </c>
      <c r="I503" s="62">
        <v>333.81133999999997</v>
      </c>
    </row>
    <row r="504" spans="1:9" x14ac:dyDescent="0.35">
      <c r="A504" s="196">
        <v>43846</v>
      </c>
      <c r="B504" s="62">
        <v>-0.33</v>
      </c>
      <c r="C504" s="62">
        <v>-0.16</v>
      </c>
      <c r="D504" s="89">
        <v>0.13600000000000001</v>
      </c>
      <c r="E504" s="62">
        <v>0.52900000000000003</v>
      </c>
      <c r="F504" s="62">
        <v>0.57199999999999995</v>
      </c>
      <c r="G504" s="62">
        <v>110.12251999999999</v>
      </c>
      <c r="H504" s="62">
        <v>101.83651999999999</v>
      </c>
      <c r="I504" s="62">
        <v>335.66906999999998</v>
      </c>
    </row>
    <row r="505" spans="1:9" x14ac:dyDescent="0.35">
      <c r="A505" s="196">
        <v>43845</v>
      </c>
      <c r="B505" s="62">
        <v>-0.33</v>
      </c>
      <c r="C505" s="62">
        <v>-0.16</v>
      </c>
      <c r="D505" s="89">
        <v>0.14299999999999999</v>
      </c>
      <c r="E505" s="62">
        <v>0.53600000000000003</v>
      </c>
      <c r="F505" s="62">
        <v>0.57899999999999996</v>
      </c>
      <c r="G505" s="62">
        <v>110.60111000000001</v>
      </c>
      <c r="H505" s="62">
        <v>102.64184</v>
      </c>
      <c r="I505" s="62">
        <v>338.01413000000002</v>
      </c>
    </row>
    <row r="506" spans="1:9" x14ac:dyDescent="0.35">
      <c r="A506" s="196">
        <v>43844</v>
      </c>
      <c r="B506" s="62">
        <v>-0.33</v>
      </c>
      <c r="C506" s="62">
        <v>-0.13</v>
      </c>
      <c r="D506" s="89">
        <v>0.17499999999999999</v>
      </c>
      <c r="E506" s="62">
        <v>0.56999999999999995</v>
      </c>
      <c r="F506" s="62">
        <v>0.61299999999999999</v>
      </c>
      <c r="G506" s="62">
        <v>110.29469</v>
      </c>
      <c r="H506" s="62">
        <v>102.32129999999999</v>
      </c>
      <c r="I506" s="62">
        <v>335.58246000000003</v>
      </c>
    </row>
    <row r="507" spans="1:9" x14ac:dyDescent="0.35">
      <c r="A507" s="196">
        <v>43843</v>
      </c>
      <c r="B507" s="62">
        <v>-0.33</v>
      </c>
      <c r="C507" s="62">
        <v>-0.13</v>
      </c>
      <c r="D507" s="89">
        <v>0.18099999999999999</v>
      </c>
      <c r="E507" s="62">
        <v>0.58099999999999996</v>
      </c>
      <c r="F507" s="62">
        <v>0.625</v>
      </c>
      <c r="G507" s="62">
        <v>110.19246</v>
      </c>
      <c r="H507" s="62">
        <v>102.21926000000001</v>
      </c>
      <c r="I507" s="62">
        <v>336.41217</v>
      </c>
    </row>
    <row r="508" spans="1:9" x14ac:dyDescent="0.35">
      <c r="A508" s="196">
        <v>43840</v>
      </c>
      <c r="B508" s="62">
        <v>-0.34150000000000003</v>
      </c>
      <c r="C508" s="62">
        <v>-0.15609999999999999</v>
      </c>
      <c r="D508" s="89">
        <v>0.15160000000000001</v>
      </c>
      <c r="E508" s="62">
        <v>0.53939999999999999</v>
      </c>
      <c r="F508" s="62">
        <v>0.57909999999999995</v>
      </c>
      <c r="G508" s="62">
        <v>110.37684</v>
      </c>
      <c r="H508" s="62">
        <v>102.68459</v>
      </c>
      <c r="I508" s="62">
        <v>341.27731</v>
      </c>
    </row>
    <row r="509" spans="1:9" x14ac:dyDescent="0.35">
      <c r="A509" s="196">
        <v>43839</v>
      </c>
      <c r="B509" s="62">
        <v>-0.33</v>
      </c>
      <c r="C509" s="62">
        <v>-0.16</v>
      </c>
      <c r="D509" s="89">
        <v>0.14499999999999999</v>
      </c>
      <c r="E509" s="62">
        <v>0.53600000000000003</v>
      </c>
      <c r="F509" s="62">
        <v>0.57399999999999995</v>
      </c>
      <c r="G509" s="62">
        <v>110.72507</v>
      </c>
      <c r="H509" s="62">
        <v>102.82586000000001</v>
      </c>
      <c r="I509" s="62">
        <v>343.78811999999999</v>
      </c>
    </row>
    <row r="510" spans="1:9" x14ac:dyDescent="0.35">
      <c r="A510" s="196">
        <v>43838</v>
      </c>
      <c r="B510" s="62">
        <v>-0.34</v>
      </c>
      <c r="C510" s="62">
        <v>-0.17</v>
      </c>
      <c r="D510" s="89">
        <v>0.14099999999999999</v>
      </c>
      <c r="E510" s="62">
        <v>0.53500000000000003</v>
      </c>
      <c r="F510" s="62">
        <v>0.57399999999999995</v>
      </c>
      <c r="G510" s="62">
        <v>111.55141</v>
      </c>
      <c r="H510" s="62">
        <v>103.38351</v>
      </c>
      <c r="I510" s="62">
        <v>349.30880999999999</v>
      </c>
    </row>
    <row r="511" spans="1:9" x14ac:dyDescent="0.35">
      <c r="A511" s="196">
        <v>43837</v>
      </c>
      <c r="B511" s="62">
        <v>-0.33</v>
      </c>
      <c r="C511" s="62">
        <v>-0.19</v>
      </c>
      <c r="D511" s="89">
        <v>0.11</v>
      </c>
      <c r="E511" s="62">
        <v>0.498</v>
      </c>
      <c r="F511" s="62">
        <v>0.53100000000000003</v>
      </c>
      <c r="G511" s="62">
        <v>110.66946</v>
      </c>
      <c r="H511" s="62">
        <v>102.72834</v>
      </c>
      <c r="I511" s="62">
        <v>347.60556000000003</v>
      </c>
    </row>
    <row r="512" spans="1:9" x14ac:dyDescent="0.35">
      <c r="A512" s="196">
        <v>43836</v>
      </c>
      <c r="B512" s="62">
        <v>-0.33</v>
      </c>
      <c r="C512" s="62">
        <v>-0.19</v>
      </c>
      <c r="D512" s="89">
        <v>0.105</v>
      </c>
      <c r="E512" s="62">
        <v>0.48899999999999999</v>
      </c>
      <c r="F512" s="62">
        <v>0.52100000000000002</v>
      </c>
      <c r="G512" s="62">
        <v>109.958</v>
      </c>
      <c r="H512" s="62">
        <v>102.44656000000001</v>
      </c>
      <c r="I512" s="62">
        <v>348.14443999999997</v>
      </c>
    </row>
    <row r="513" spans="1:9" x14ac:dyDescent="0.35">
      <c r="A513" s="196">
        <v>43833</v>
      </c>
      <c r="B513" s="62">
        <v>-0.32690000000000002</v>
      </c>
      <c r="C513" s="62">
        <v>-0.184</v>
      </c>
      <c r="D513" s="89">
        <v>0.1143</v>
      </c>
      <c r="E513" s="62">
        <v>0.49509999999999998</v>
      </c>
      <c r="F513" s="62">
        <v>0.52490000000000003</v>
      </c>
      <c r="G513" s="62">
        <v>109.24415999999999</v>
      </c>
      <c r="H513" s="62">
        <v>102.05623</v>
      </c>
      <c r="I513" s="62">
        <v>345.35399999999998</v>
      </c>
    </row>
    <row r="514" spans="1:9" x14ac:dyDescent="0.35">
      <c r="A514" s="196">
        <v>43832</v>
      </c>
      <c r="B514" s="62">
        <v>-0.32</v>
      </c>
      <c r="C514" s="62">
        <v>-0.15</v>
      </c>
      <c r="D514" s="89">
        <v>0.157</v>
      </c>
      <c r="E514" s="62">
        <v>0.54100000000000004</v>
      </c>
      <c r="F514" s="62">
        <v>0.57199999999999995</v>
      </c>
      <c r="G514" s="62">
        <v>108.87218</v>
      </c>
      <c r="H514" s="62">
        <v>101.7505</v>
      </c>
      <c r="I514" s="62">
        <v>342.17099000000002</v>
      </c>
    </row>
    <row r="515" spans="1:9" x14ac:dyDescent="0.35">
      <c r="A515" s="196">
        <v>43831</v>
      </c>
      <c r="B515" s="62">
        <v>-0.32219999999999999</v>
      </c>
      <c r="C515" s="62">
        <v>-0.124</v>
      </c>
      <c r="D515" s="89">
        <v>0.20749999999999999</v>
      </c>
      <c r="E515" s="62">
        <v>0.59499999999999997</v>
      </c>
      <c r="F515" s="62">
        <v>0.626</v>
      </c>
      <c r="G515" s="62">
        <v>108.21357</v>
      </c>
      <c r="H515" s="62">
        <v>101.47514</v>
      </c>
      <c r="I515" s="62">
        <v>343.82567999999998</v>
      </c>
    </row>
    <row r="516" spans="1:9" x14ac:dyDescent="0.35">
      <c r="A516" s="197">
        <v>43830</v>
      </c>
      <c r="B516" s="62">
        <v>-0.32219999999999999</v>
      </c>
      <c r="C516" s="62">
        <v>-0.122</v>
      </c>
      <c r="D516" s="89">
        <v>0.20849999999999999</v>
      </c>
      <c r="E516" s="62">
        <v>0.59550000000000003</v>
      </c>
      <c r="F516" s="62">
        <v>0.627</v>
      </c>
      <c r="G516" s="62">
        <v>108.21357</v>
      </c>
      <c r="H516" s="62">
        <v>101.47514</v>
      </c>
      <c r="I516" s="62">
        <v>343.82567999999998</v>
      </c>
    </row>
    <row r="517" spans="1:9" x14ac:dyDescent="0.35">
      <c r="A517" s="196">
        <v>43829</v>
      </c>
      <c r="B517" s="62">
        <v>-0.32050000000000001</v>
      </c>
      <c r="C517" s="62">
        <v>-0.13</v>
      </c>
      <c r="D517" s="89">
        <v>0.2016</v>
      </c>
      <c r="E517" s="62">
        <v>0.58989999999999998</v>
      </c>
      <c r="F517" s="62">
        <v>0.62390000000000001</v>
      </c>
      <c r="G517" s="62">
        <v>108.20806</v>
      </c>
      <c r="H517" s="62">
        <v>101.46671000000001</v>
      </c>
      <c r="I517" s="62">
        <v>343.72289999999998</v>
      </c>
    </row>
    <row r="518" spans="1:9" x14ac:dyDescent="0.35">
      <c r="A518" s="196">
        <v>43826</v>
      </c>
      <c r="B518" s="62">
        <v>-0.32269999999999999</v>
      </c>
      <c r="C518" s="62">
        <v>-0.158</v>
      </c>
      <c r="D518" s="89">
        <v>0.15040000000000001</v>
      </c>
      <c r="E518" s="62">
        <v>0.53739999999999999</v>
      </c>
      <c r="F518" s="62">
        <v>0.56789999999999996</v>
      </c>
      <c r="G518" s="62">
        <v>108.99818</v>
      </c>
      <c r="H518" s="62">
        <v>102.45321</v>
      </c>
      <c r="I518" s="62">
        <v>350.22552000000002</v>
      </c>
    </row>
    <row r="519" spans="1:9" x14ac:dyDescent="0.35">
      <c r="A519" s="196">
        <v>43825</v>
      </c>
      <c r="B519" s="62">
        <v>-0.33</v>
      </c>
      <c r="C519" s="62">
        <v>-0.15</v>
      </c>
      <c r="D519" s="89">
        <v>0.157</v>
      </c>
      <c r="E519" s="62">
        <v>0.54200000000000004</v>
      </c>
      <c r="F519" s="62">
        <v>0.57299999999999995</v>
      </c>
      <c r="G519" s="62">
        <v>108.89668</v>
      </c>
      <c r="H519" s="62">
        <v>102.2869</v>
      </c>
      <c r="I519" s="62">
        <v>349.11102</v>
      </c>
    </row>
    <row r="520" spans="1:9" x14ac:dyDescent="0.35">
      <c r="A520" s="196">
        <v>43824</v>
      </c>
      <c r="B520" s="62">
        <v>-0.33</v>
      </c>
      <c r="C520" s="62">
        <v>-0.15</v>
      </c>
      <c r="D520" s="89">
        <v>0.157</v>
      </c>
      <c r="E520" s="62">
        <v>0.54200000000000004</v>
      </c>
      <c r="F520" s="62">
        <v>0.57299999999999995</v>
      </c>
      <c r="G520" s="62">
        <v>108.89668</v>
      </c>
      <c r="H520" s="62">
        <v>102.2869</v>
      </c>
      <c r="I520" s="62">
        <v>349.17514</v>
      </c>
    </row>
    <row r="521" spans="1:9" x14ac:dyDescent="0.35">
      <c r="A521" s="196">
        <v>43823</v>
      </c>
      <c r="B521" s="62">
        <v>-0.33</v>
      </c>
      <c r="C521" s="62">
        <v>-0.15</v>
      </c>
      <c r="D521" s="89">
        <v>0.157</v>
      </c>
      <c r="E521" s="62">
        <v>0.54200000000000004</v>
      </c>
      <c r="F521" s="62">
        <v>0.57299999999999995</v>
      </c>
      <c r="G521" s="62">
        <v>108.89668</v>
      </c>
      <c r="H521" s="62">
        <v>102.2869</v>
      </c>
      <c r="I521" s="62">
        <v>349.17514</v>
      </c>
    </row>
    <row r="522" spans="1:9" x14ac:dyDescent="0.35">
      <c r="A522" s="196">
        <v>43822</v>
      </c>
      <c r="B522" s="62">
        <v>-0.33</v>
      </c>
      <c r="C522" s="62">
        <v>-0.15</v>
      </c>
      <c r="D522" s="89">
        <v>0.157</v>
      </c>
      <c r="E522" s="62">
        <v>0.54100000000000004</v>
      </c>
      <c r="F522" s="62">
        <v>0.57299999999999995</v>
      </c>
      <c r="G522" s="62">
        <v>108.89668</v>
      </c>
      <c r="H522" s="62">
        <v>102.2869</v>
      </c>
      <c r="I522" s="62">
        <v>349.16223000000002</v>
      </c>
    </row>
    <row r="523" spans="1:9" x14ac:dyDescent="0.35">
      <c r="A523" s="196">
        <v>43819</v>
      </c>
      <c r="B523" s="62">
        <v>-0.32850000000000001</v>
      </c>
      <c r="C523" s="62">
        <v>-0.16200000000000001</v>
      </c>
      <c r="D523" s="89">
        <v>0.14399999999999999</v>
      </c>
      <c r="E523" s="62">
        <v>0.52490000000000003</v>
      </c>
      <c r="F523" s="62">
        <v>0.5544</v>
      </c>
      <c r="G523" s="62">
        <v>108.93304999999999</v>
      </c>
      <c r="H523" s="62">
        <v>102.22563</v>
      </c>
      <c r="I523" s="62">
        <v>350.12671</v>
      </c>
    </row>
    <row r="524" spans="1:9" x14ac:dyDescent="0.35">
      <c r="A524" s="196">
        <v>43818</v>
      </c>
      <c r="B524" s="62">
        <v>-0.33550000000000002</v>
      </c>
      <c r="C524" s="62">
        <v>-0.16389999999999999</v>
      </c>
      <c r="D524" s="89">
        <v>0.1449</v>
      </c>
      <c r="E524" s="62">
        <v>0.52790000000000004</v>
      </c>
      <c r="F524" s="62">
        <v>0.55989999999999995</v>
      </c>
      <c r="G524" s="62">
        <v>108.95016</v>
      </c>
      <c r="H524" s="62">
        <v>102.41974999999999</v>
      </c>
      <c r="I524" s="62">
        <v>350.08783</v>
      </c>
    </row>
    <row r="525" spans="1:9" x14ac:dyDescent="0.35">
      <c r="A525" s="196">
        <v>43817</v>
      </c>
      <c r="B525" s="62">
        <v>-0.34060000000000001</v>
      </c>
      <c r="C525" s="62">
        <v>-0.16300000000000001</v>
      </c>
      <c r="D525" s="89">
        <v>0.14760000000000001</v>
      </c>
      <c r="E525" s="62">
        <v>0.52590000000000003</v>
      </c>
      <c r="F525" s="62">
        <v>0.55789999999999995</v>
      </c>
      <c r="G525" s="62">
        <v>109.16289999999999</v>
      </c>
      <c r="H525" s="62">
        <v>102.81097</v>
      </c>
      <c r="I525" s="62">
        <v>351.49344000000002</v>
      </c>
    </row>
    <row r="526" spans="1:9" x14ac:dyDescent="0.35">
      <c r="A526" s="196">
        <v>43816</v>
      </c>
      <c r="B526" s="62">
        <v>-0.33579999999999999</v>
      </c>
      <c r="C526" s="62">
        <v>-0.191</v>
      </c>
      <c r="D526" s="89">
        <v>0.1024</v>
      </c>
      <c r="E526" s="62">
        <v>0.47939999999999999</v>
      </c>
      <c r="F526" s="62">
        <v>0.5081</v>
      </c>
      <c r="G526" s="62">
        <v>109.62096</v>
      </c>
      <c r="H526" s="62">
        <v>103.91663</v>
      </c>
      <c r="I526" s="62">
        <v>355.03188999999998</v>
      </c>
    </row>
    <row r="527" spans="1:9" x14ac:dyDescent="0.35">
      <c r="A527" s="196">
        <v>43815</v>
      </c>
      <c r="B527" s="62">
        <v>-0.34</v>
      </c>
      <c r="C527" s="62">
        <v>-0.18</v>
      </c>
      <c r="D527" s="89">
        <v>0.111</v>
      </c>
      <c r="E527" s="62">
        <v>0.495</v>
      </c>
      <c r="F527" s="62">
        <v>0.52600000000000002</v>
      </c>
      <c r="G527" s="62">
        <v>109.80338999999999</v>
      </c>
      <c r="H527" s="62">
        <v>104.68770000000001</v>
      </c>
      <c r="I527" s="62">
        <v>355.26821999999999</v>
      </c>
    </row>
    <row r="528" spans="1:9" x14ac:dyDescent="0.35">
      <c r="A528" s="196">
        <v>43812</v>
      </c>
      <c r="B528" s="62">
        <v>-0.33660000000000001</v>
      </c>
      <c r="C528" s="62">
        <v>-0.19800000000000001</v>
      </c>
      <c r="D528" s="89">
        <v>8.7599999999999997E-2</v>
      </c>
      <c r="E528" s="62">
        <v>0.46479999999999999</v>
      </c>
      <c r="F528" s="62">
        <v>0.49490000000000001</v>
      </c>
      <c r="G528" s="62">
        <v>110.24635000000001</v>
      </c>
      <c r="H528" s="62">
        <v>105.53454000000001</v>
      </c>
      <c r="I528" s="62">
        <v>358.36176</v>
      </c>
    </row>
    <row r="529" spans="1:9" x14ac:dyDescent="0.35">
      <c r="A529" s="196">
        <v>43811</v>
      </c>
      <c r="B529" s="62">
        <v>-0.34</v>
      </c>
      <c r="C529" s="62">
        <v>-0.18110000000000001</v>
      </c>
      <c r="D529" s="89">
        <v>0.12189999999999999</v>
      </c>
      <c r="E529" s="62">
        <v>0.51300000000000001</v>
      </c>
      <c r="F529" s="62">
        <v>0.54190000000000005</v>
      </c>
      <c r="G529" s="62">
        <v>113.46888</v>
      </c>
      <c r="H529" s="62">
        <v>107.75833</v>
      </c>
      <c r="I529" s="62">
        <v>367.46350000000001</v>
      </c>
    </row>
    <row r="530" spans="1:9" x14ac:dyDescent="0.35">
      <c r="A530" s="196">
        <v>43810</v>
      </c>
      <c r="B530" s="62">
        <v>-0.34300000000000003</v>
      </c>
      <c r="C530" s="62">
        <v>-0.21310000000000001</v>
      </c>
      <c r="D530" s="89">
        <v>8.1100000000000005E-2</v>
      </c>
      <c r="E530" s="62">
        <v>0.46389999999999998</v>
      </c>
      <c r="F530" s="62">
        <v>0.49709999999999999</v>
      </c>
      <c r="G530" s="62">
        <v>114.52592</v>
      </c>
      <c r="H530" s="62">
        <v>108.62709</v>
      </c>
      <c r="I530" s="62">
        <v>372.78026999999997</v>
      </c>
    </row>
    <row r="531" spans="1:9" x14ac:dyDescent="0.35">
      <c r="A531" s="196">
        <v>43809</v>
      </c>
      <c r="B531" s="62">
        <v>-0.34</v>
      </c>
      <c r="C531" s="62">
        <v>-0.19</v>
      </c>
      <c r="D531" s="89">
        <v>0.104</v>
      </c>
      <c r="E531" s="62">
        <v>0.48799999999999999</v>
      </c>
      <c r="F531" s="62">
        <v>0.52200000000000002</v>
      </c>
      <c r="G531" s="62">
        <v>114.67534999999999</v>
      </c>
      <c r="H531" s="62">
        <v>108.53666</v>
      </c>
      <c r="I531" s="62">
        <v>372.28003000000001</v>
      </c>
    </row>
    <row r="532" spans="1:9" x14ac:dyDescent="0.35">
      <c r="A532" s="196">
        <v>43808</v>
      </c>
      <c r="B532" s="62">
        <v>-0.34</v>
      </c>
      <c r="C532" s="62">
        <v>-0.19</v>
      </c>
      <c r="D532" s="89">
        <v>9.7000000000000003E-2</v>
      </c>
      <c r="E532" s="62">
        <v>0.47899999999999998</v>
      </c>
      <c r="F532" s="62">
        <v>0.51400000000000001</v>
      </c>
      <c r="G532" s="62">
        <v>115.81737</v>
      </c>
      <c r="H532" s="62">
        <v>109.55322</v>
      </c>
      <c r="I532" s="62">
        <v>374.10782</v>
      </c>
    </row>
    <row r="533" spans="1:9" x14ac:dyDescent="0.35">
      <c r="A533" s="196">
        <v>43805</v>
      </c>
      <c r="B533" s="62">
        <v>-0.34</v>
      </c>
      <c r="C533" s="62">
        <v>-0.18</v>
      </c>
      <c r="D533" s="89">
        <v>0.108</v>
      </c>
      <c r="E533" s="62">
        <v>0.48699999999999999</v>
      </c>
      <c r="F533" s="62">
        <v>0.52</v>
      </c>
      <c r="G533" s="62">
        <v>116.82353000000001</v>
      </c>
      <c r="H533" s="62">
        <v>110.07980000000001</v>
      </c>
      <c r="I533" s="62">
        <v>374.77755999999999</v>
      </c>
    </row>
    <row r="534" spans="1:9" x14ac:dyDescent="0.35">
      <c r="A534" s="196">
        <v>43804</v>
      </c>
      <c r="B534" s="62">
        <v>-0.34</v>
      </c>
      <c r="C534" s="62">
        <v>-0.19</v>
      </c>
      <c r="D534" s="89">
        <v>0.104</v>
      </c>
      <c r="E534" s="62">
        <v>0.47499999999999998</v>
      </c>
      <c r="F534" s="62">
        <v>0.50800000000000001</v>
      </c>
      <c r="G534" s="62">
        <v>117.95305</v>
      </c>
      <c r="H534" s="62">
        <v>110.72562000000001</v>
      </c>
      <c r="I534" s="62">
        <v>377.45614999999998</v>
      </c>
    </row>
    <row r="535" spans="1:9" x14ac:dyDescent="0.35">
      <c r="A535" s="196">
        <v>43803</v>
      </c>
      <c r="B535" s="62">
        <v>-0.34</v>
      </c>
      <c r="C535" s="62">
        <v>-0.21</v>
      </c>
      <c r="D535" s="89">
        <v>8.4000000000000005E-2</v>
      </c>
      <c r="E535" s="62">
        <v>0.46300000000000002</v>
      </c>
      <c r="F535" s="62">
        <v>0.496</v>
      </c>
      <c r="G535" s="62">
        <v>119.32485</v>
      </c>
      <c r="H535" s="62">
        <v>111.59148</v>
      </c>
      <c r="I535" s="62">
        <v>382.56207000000001</v>
      </c>
    </row>
    <row r="536" spans="1:9" x14ac:dyDescent="0.35">
      <c r="A536" s="196">
        <v>43802</v>
      </c>
      <c r="B536" s="62">
        <v>-0.34</v>
      </c>
      <c r="C536" s="62">
        <v>-0.23</v>
      </c>
      <c r="D536" s="89">
        <v>4.9000000000000002E-2</v>
      </c>
      <c r="E536" s="62">
        <v>0.42099999999999999</v>
      </c>
      <c r="F536" s="62">
        <v>0.45300000000000001</v>
      </c>
      <c r="G536" s="62">
        <v>119.87456</v>
      </c>
      <c r="H536" s="62">
        <v>111.79304</v>
      </c>
      <c r="I536" s="62">
        <v>383.46381000000002</v>
      </c>
    </row>
    <row r="537" spans="1:9" x14ac:dyDescent="0.35">
      <c r="A537" s="196">
        <v>43801</v>
      </c>
      <c r="B537" s="62">
        <v>-0.34</v>
      </c>
      <c r="C537" s="62">
        <v>-0.19</v>
      </c>
      <c r="D537" s="89">
        <v>0.114</v>
      </c>
      <c r="E537" s="62">
        <v>0.49399999999999999</v>
      </c>
      <c r="F537" s="62">
        <v>0.52700000000000002</v>
      </c>
      <c r="G537" s="62">
        <v>118.83477999999999</v>
      </c>
      <c r="H537" s="62">
        <v>111.47356000000001</v>
      </c>
      <c r="I537" s="62">
        <v>375.29782</v>
      </c>
    </row>
    <row r="538" spans="1:9" x14ac:dyDescent="0.35">
      <c r="A538" s="196">
        <v>43798</v>
      </c>
      <c r="B538" s="62">
        <v>-0.35</v>
      </c>
      <c r="C538" s="62">
        <v>-0.23</v>
      </c>
      <c r="D538" s="89">
        <v>4.7E-2</v>
      </c>
      <c r="E538" s="62">
        <v>0.41899999999999998</v>
      </c>
      <c r="F538" s="62">
        <v>0.45100000000000001</v>
      </c>
      <c r="G538" s="62">
        <v>119.20612</v>
      </c>
      <c r="H538" s="62">
        <v>112.36904</v>
      </c>
      <c r="I538" s="62">
        <v>381.50555000000003</v>
      </c>
    </row>
    <row r="539" spans="1:9" x14ac:dyDescent="0.35">
      <c r="A539" s="196">
        <v>43797</v>
      </c>
      <c r="B539" s="62">
        <v>-0.35</v>
      </c>
      <c r="C539" s="62">
        <v>-0.24</v>
      </c>
      <c r="D539" s="89">
        <v>4.2000000000000003E-2</v>
      </c>
      <c r="E539" s="62">
        <v>0.41699999999999998</v>
      </c>
      <c r="F539" s="62">
        <v>0.45</v>
      </c>
      <c r="G539" s="62">
        <v>119.57622000000001</v>
      </c>
      <c r="H539" s="62">
        <v>112.75091999999999</v>
      </c>
      <c r="I539" s="62">
        <v>384.35692999999998</v>
      </c>
    </row>
    <row r="540" spans="1:9" x14ac:dyDescent="0.35">
      <c r="A540" s="196">
        <v>43796</v>
      </c>
      <c r="B540" s="62">
        <v>-0.34689999999999999</v>
      </c>
      <c r="C540" s="62">
        <v>-0.24510000000000001</v>
      </c>
      <c r="D540" s="89">
        <v>4.19E-2</v>
      </c>
      <c r="E540" s="62">
        <v>0.41589999999999999</v>
      </c>
      <c r="F540" s="62">
        <v>0.44840000000000002</v>
      </c>
      <c r="G540" s="62">
        <v>119.99587</v>
      </c>
      <c r="H540" s="62">
        <v>112.63778000000001</v>
      </c>
      <c r="I540" s="62">
        <v>387.85933999999997</v>
      </c>
    </row>
    <row r="541" spans="1:9" x14ac:dyDescent="0.35">
      <c r="A541" s="196">
        <v>43795</v>
      </c>
      <c r="B541" s="62">
        <v>-0.34399999999999997</v>
      </c>
      <c r="C541" s="62">
        <v>-0.24249999999999999</v>
      </c>
      <c r="D541" s="89">
        <v>4.4600000000000001E-2</v>
      </c>
      <c r="E541" s="62">
        <v>0.43070000000000003</v>
      </c>
      <c r="F541" s="62">
        <v>0.4672</v>
      </c>
      <c r="G541" s="62">
        <v>121.05880999999999</v>
      </c>
      <c r="H541" s="62">
        <v>112.94068</v>
      </c>
      <c r="I541" s="62">
        <v>393.04883000000001</v>
      </c>
    </row>
    <row r="542" spans="1:9" x14ac:dyDescent="0.35">
      <c r="A542" s="196">
        <v>43794</v>
      </c>
      <c r="B542" s="62">
        <v>-0.34370000000000001</v>
      </c>
      <c r="C542" s="62">
        <v>-0.22700000000000001</v>
      </c>
      <c r="D542" s="89">
        <v>6.8599999999999994E-2</v>
      </c>
      <c r="E542" s="62">
        <v>0.4476</v>
      </c>
      <c r="F542" s="62">
        <v>0.48309999999999997</v>
      </c>
      <c r="G542" s="62">
        <v>122.25181000000001</v>
      </c>
      <c r="H542" s="62">
        <v>113.91901</v>
      </c>
      <c r="I542" s="62">
        <v>398.14071999999999</v>
      </c>
    </row>
    <row r="543" spans="1:9" x14ac:dyDescent="0.35">
      <c r="A543" s="196">
        <v>43791</v>
      </c>
      <c r="B543" s="62">
        <v>-0.35</v>
      </c>
      <c r="C543" s="62">
        <v>-0.23</v>
      </c>
      <c r="D543" s="89">
        <v>4.8000000000000001E-2</v>
      </c>
      <c r="E543" s="62">
        <v>0.42099999999999999</v>
      </c>
      <c r="F543" s="62">
        <v>0.45500000000000002</v>
      </c>
      <c r="G543" s="62">
        <v>123.16791000000001</v>
      </c>
      <c r="H543" s="62">
        <v>114.88874</v>
      </c>
      <c r="I543" s="62">
        <v>402.88821000000002</v>
      </c>
    </row>
    <row r="544" spans="1:9" x14ac:dyDescent="0.35">
      <c r="A544" s="196">
        <v>43790</v>
      </c>
      <c r="B544" s="62">
        <v>-0.34379999999999999</v>
      </c>
      <c r="C544" s="62">
        <v>-0.20699999999999999</v>
      </c>
      <c r="D544" s="89">
        <v>8.3199999999999996E-2</v>
      </c>
      <c r="E544" s="62">
        <v>0.4622</v>
      </c>
      <c r="F544" s="62">
        <v>0.49669999999999997</v>
      </c>
      <c r="G544" s="62">
        <v>123.059</v>
      </c>
      <c r="H544" s="62">
        <v>114.71729000000001</v>
      </c>
      <c r="I544" s="62">
        <v>401.35471000000001</v>
      </c>
    </row>
    <row r="545" spans="1:9" x14ac:dyDescent="0.35">
      <c r="A545" s="196">
        <v>43789</v>
      </c>
      <c r="B545" s="62">
        <v>-0.35</v>
      </c>
      <c r="C545" s="62">
        <v>-0.23</v>
      </c>
      <c r="D545" s="89">
        <v>5.1999999999999998E-2</v>
      </c>
      <c r="E545" s="62">
        <v>0.43099999999999999</v>
      </c>
      <c r="F545" s="62">
        <v>0.46600000000000003</v>
      </c>
      <c r="G545" s="62">
        <v>122.32655</v>
      </c>
      <c r="H545" s="62">
        <v>114.30759999999999</v>
      </c>
      <c r="I545" s="62">
        <v>401.43646000000001</v>
      </c>
    </row>
    <row r="546" spans="1:9" x14ac:dyDescent="0.35">
      <c r="A546" s="196">
        <v>43788</v>
      </c>
      <c r="B546" s="62">
        <v>-0.34</v>
      </c>
      <c r="C546" s="62">
        <v>-0.22</v>
      </c>
      <c r="D546" s="89">
        <v>6.9000000000000006E-2</v>
      </c>
      <c r="E546" s="62">
        <v>0.44600000000000001</v>
      </c>
      <c r="F546" s="62">
        <v>0.48199999999999998</v>
      </c>
      <c r="G546" s="62">
        <v>120.20044</v>
      </c>
      <c r="H546" s="62">
        <v>112.05763</v>
      </c>
      <c r="I546" s="62">
        <v>399.5856</v>
      </c>
    </row>
    <row r="547" spans="1:9" x14ac:dyDescent="0.35">
      <c r="A547" s="196">
        <v>43787</v>
      </c>
      <c r="B547" s="62">
        <v>-0.33889999999999998</v>
      </c>
      <c r="C547" s="62">
        <v>-0.2228</v>
      </c>
      <c r="D547" s="89">
        <v>7.9200000000000007E-2</v>
      </c>
      <c r="E547" s="62">
        <v>0.45619999999999999</v>
      </c>
      <c r="F547" s="62">
        <v>0.49270000000000003</v>
      </c>
      <c r="G547" s="62">
        <v>119.66701</v>
      </c>
      <c r="H547" s="62">
        <v>111.11331</v>
      </c>
      <c r="I547" s="62">
        <v>398.96481</v>
      </c>
    </row>
    <row r="548" spans="1:9" x14ac:dyDescent="0.35">
      <c r="A548" s="196">
        <v>43784</v>
      </c>
      <c r="B548" s="62">
        <v>-0.34189999999999998</v>
      </c>
      <c r="C548" s="62">
        <v>-0.22800000000000001</v>
      </c>
      <c r="D548" s="89">
        <v>7.4899999999999994E-2</v>
      </c>
      <c r="E548" s="62">
        <v>0.44890000000000002</v>
      </c>
      <c r="F548" s="62">
        <v>0.4854</v>
      </c>
      <c r="G548" s="62">
        <v>119.25297999999999</v>
      </c>
      <c r="H548" s="62">
        <v>110.24561</v>
      </c>
      <c r="I548" s="62">
        <v>398.99437999999998</v>
      </c>
    </row>
    <row r="549" spans="1:9" x14ac:dyDescent="0.35">
      <c r="A549" s="196">
        <v>43783</v>
      </c>
      <c r="B549" s="62">
        <v>-0.34</v>
      </c>
      <c r="C549" s="62">
        <v>-0.23</v>
      </c>
      <c r="D549" s="89">
        <v>6.5000000000000002E-2</v>
      </c>
      <c r="E549" s="62">
        <v>0.44</v>
      </c>
      <c r="F549" s="62">
        <v>0.47499999999999998</v>
      </c>
      <c r="G549" s="62">
        <v>117.84602</v>
      </c>
      <c r="H549" s="62">
        <v>109.5227</v>
      </c>
      <c r="I549" s="62">
        <v>397.03035999999997</v>
      </c>
    </row>
    <row r="550" spans="1:9" x14ac:dyDescent="0.35">
      <c r="A550" s="196">
        <v>43782</v>
      </c>
      <c r="B550" s="62">
        <v>-0.35</v>
      </c>
      <c r="C550" s="62">
        <v>-0.21</v>
      </c>
      <c r="D550" s="89">
        <v>9.4E-2</v>
      </c>
      <c r="E550" s="62">
        <v>0.47799999999999998</v>
      </c>
      <c r="F550" s="62">
        <v>0.51600000000000001</v>
      </c>
      <c r="G550" s="62">
        <v>116.71758</v>
      </c>
      <c r="H550" s="62">
        <v>108.18514999999999</v>
      </c>
      <c r="I550" s="62">
        <v>392.05756000000002</v>
      </c>
    </row>
    <row r="551" spans="1:9" x14ac:dyDescent="0.35">
      <c r="A551" s="196">
        <v>43781</v>
      </c>
      <c r="B551" s="62">
        <v>-0.33929999999999999</v>
      </c>
      <c r="C551" s="62">
        <v>-0.19700000000000001</v>
      </c>
      <c r="D551" s="89">
        <v>0.13009999999999999</v>
      </c>
      <c r="E551" s="62">
        <v>0.52310000000000001</v>
      </c>
      <c r="F551" s="62">
        <v>0.56259999999999999</v>
      </c>
      <c r="G551" s="62">
        <v>115.06211</v>
      </c>
      <c r="H551" s="62">
        <v>107.0885</v>
      </c>
      <c r="I551" s="62">
        <v>387.12637000000001</v>
      </c>
    </row>
    <row r="552" spans="1:9" x14ac:dyDescent="0.35">
      <c r="A552" s="196">
        <v>43780</v>
      </c>
      <c r="B552" s="62">
        <v>-0.3377</v>
      </c>
      <c r="C552" s="62">
        <v>-0.18509999999999999</v>
      </c>
      <c r="D552" s="89">
        <v>0.15060000000000001</v>
      </c>
      <c r="E552" s="62">
        <v>0.54359999999999997</v>
      </c>
      <c r="F552" s="62">
        <v>0.58309999999999995</v>
      </c>
      <c r="G552" s="62">
        <v>115.11762</v>
      </c>
      <c r="H552" s="62">
        <v>107.12741</v>
      </c>
      <c r="I552" s="62">
        <v>387.20389</v>
      </c>
    </row>
    <row r="553" spans="1:9" x14ac:dyDescent="0.35">
      <c r="A553" s="196">
        <v>43777</v>
      </c>
      <c r="B553" s="62">
        <v>-0.33</v>
      </c>
      <c r="C553" s="62">
        <v>-0.18</v>
      </c>
      <c r="D553" s="89">
        <v>0.13700000000000001</v>
      </c>
      <c r="E553" s="62">
        <v>0.52800000000000002</v>
      </c>
      <c r="F553" s="62">
        <v>0.56599999999999995</v>
      </c>
      <c r="G553" s="62">
        <v>114.52059</v>
      </c>
      <c r="H553" s="62">
        <v>106.4901</v>
      </c>
      <c r="I553" s="62">
        <v>386.64963</v>
      </c>
    </row>
    <row r="554" spans="1:9" x14ac:dyDescent="0.35">
      <c r="A554" s="196">
        <v>43776</v>
      </c>
      <c r="B554" s="62">
        <v>-0.34</v>
      </c>
      <c r="C554" s="62">
        <v>-0.18</v>
      </c>
      <c r="D554" s="89">
        <v>0.14499999999999999</v>
      </c>
      <c r="E554" s="62">
        <v>0.54</v>
      </c>
      <c r="F554" s="62">
        <v>0.57899999999999996</v>
      </c>
      <c r="G554" s="62">
        <v>113.93094000000001</v>
      </c>
      <c r="H554" s="62">
        <v>105.93143000000001</v>
      </c>
      <c r="I554" s="62">
        <v>386.65807999999998</v>
      </c>
    </row>
    <row r="555" spans="1:9" x14ac:dyDescent="0.35">
      <c r="A555" s="196">
        <v>43775</v>
      </c>
      <c r="B555" s="62">
        <v>-0.35</v>
      </c>
      <c r="C555" s="62">
        <v>-0.24</v>
      </c>
      <c r="D555" s="89">
        <v>6.6000000000000003E-2</v>
      </c>
      <c r="E555" s="62">
        <v>0.46</v>
      </c>
      <c r="F555" s="62">
        <v>0.497</v>
      </c>
      <c r="G555" s="62">
        <v>115.22369</v>
      </c>
      <c r="H555" s="62">
        <v>106.59918</v>
      </c>
      <c r="I555" s="62">
        <v>394.28735</v>
      </c>
    </row>
    <row r="556" spans="1:9" x14ac:dyDescent="0.35">
      <c r="A556" s="196">
        <v>43774</v>
      </c>
      <c r="B556" s="62">
        <v>-0.35</v>
      </c>
      <c r="C556" s="62">
        <v>-0.22</v>
      </c>
      <c r="D556" s="89">
        <v>9.6000000000000002E-2</v>
      </c>
      <c r="E556" s="62">
        <v>0.495</v>
      </c>
      <c r="F556" s="62">
        <v>0.53500000000000003</v>
      </c>
      <c r="G556" s="62">
        <v>115.05325000000001</v>
      </c>
      <c r="H556" s="62">
        <v>106.40701</v>
      </c>
      <c r="I556" s="62">
        <v>394.96541999999999</v>
      </c>
    </row>
    <row r="557" spans="1:9" x14ac:dyDescent="0.35">
      <c r="A557" s="196">
        <v>43773</v>
      </c>
      <c r="B557" s="62">
        <v>-0.36</v>
      </c>
      <c r="C557" s="62">
        <v>-0.24</v>
      </c>
      <c r="D557" s="89">
        <v>6.7000000000000004E-2</v>
      </c>
      <c r="E557" s="62">
        <v>0.46400000000000002</v>
      </c>
      <c r="F557" s="62">
        <v>0.504</v>
      </c>
      <c r="G557" s="62">
        <v>116.71888</v>
      </c>
      <c r="H557" s="62">
        <v>108.86668</v>
      </c>
      <c r="I557" s="62">
        <v>400.39078000000001</v>
      </c>
    </row>
    <row r="558" spans="1:9" x14ac:dyDescent="0.35">
      <c r="A558" s="196">
        <v>43770</v>
      </c>
      <c r="B558" s="62">
        <v>-0.36159999999999998</v>
      </c>
      <c r="C558" s="62">
        <v>-0.26050000000000001</v>
      </c>
      <c r="D558" s="89">
        <v>2.7699999999999999E-2</v>
      </c>
      <c r="E558" s="62">
        <v>0.41170000000000001</v>
      </c>
      <c r="F558" s="62">
        <v>0.44969999999999999</v>
      </c>
      <c r="G558" s="62">
        <v>118.13827999999999</v>
      </c>
      <c r="H558" s="62">
        <v>110.32599999999999</v>
      </c>
      <c r="I558" s="62">
        <v>407.75466999999998</v>
      </c>
    </row>
    <row r="559" spans="1:9" x14ac:dyDescent="0.35">
      <c r="A559" s="196">
        <v>43769</v>
      </c>
      <c r="B559" s="62">
        <v>-0.35899999999999999</v>
      </c>
      <c r="C559" s="62">
        <v>-0.27539999999999998</v>
      </c>
      <c r="D559" s="89">
        <v>1.3100000000000001E-2</v>
      </c>
      <c r="E559" s="62">
        <v>0.3871</v>
      </c>
      <c r="F559" s="62">
        <v>0.42209999999999998</v>
      </c>
      <c r="G559" s="62">
        <v>117.71701</v>
      </c>
      <c r="H559" s="62">
        <v>110.90984</v>
      </c>
      <c r="I559" s="62">
        <v>413.25049000000001</v>
      </c>
    </row>
    <row r="560" spans="1:9" x14ac:dyDescent="0.35">
      <c r="A560" s="196">
        <v>43768</v>
      </c>
      <c r="B560" s="62">
        <v>-0.35310000000000002</v>
      </c>
      <c r="C560" s="62">
        <v>-0.24299999999999999</v>
      </c>
      <c r="D560" s="89">
        <v>6.3399999999999998E-2</v>
      </c>
      <c r="E560" s="62">
        <v>0.4466</v>
      </c>
      <c r="F560" s="62">
        <v>0.48399999999999999</v>
      </c>
      <c r="G560" s="62">
        <v>117.42607</v>
      </c>
      <c r="H560" s="62">
        <v>110.98557</v>
      </c>
      <c r="I560" s="62">
        <v>410.04903999999999</v>
      </c>
    </row>
    <row r="561" spans="1:9" x14ac:dyDescent="0.35">
      <c r="A561" s="196">
        <v>43767</v>
      </c>
      <c r="B561" s="62">
        <v>-0.35</v>
      </c>
      <c r="C561" s="62">
        <v>-0.23</v>
      </c>
      <c r="D561" s="89">
        <v>0.06</v>
      </c>
      <c r="E561" s="62">
        <v>0.439</v>
      </c>
      <c r="F561" s="62">
        <v>0.47699999999999998</v>
      </c>
      <c r="G561" s="62">
        <v>116.69315</v>
      </c>
      <c r="H561" s="62">
        <v>111.2037</v>
      </c>
      <c r="I561" s="62">
        <v>409.28</v>
      </c>
    </row>
    <row r="562" spans="1:9" x14ac:dyDescent="0.35">
      <c r="A562" s="196">
        <v>43766</v>
      </c>
      <c r="B562" s="62">
        <v>-0.36</v>
      </c>
      <c r="C562" s="62">
        <v>-0.23</v>
      </c>
      <c r="D562" s="89">
        <v>7.3999999999999996E-2</v>
      </c>
      <c r="E562" s="62">
        <v>0.45500000000000002</v>
      </c>
      <c r="F562" s="62">
        <v>0.497</v>
      </c>
      <c r="G562" s="62">
        <v>116.23148999999999</v>
      </c>
      <c r="H562" s="62">
        <v>111.39207</v>
      </c>
      <c r="I562" s="62">
        <v>408.62527</v>
      </c>
    </row>
    <row r="563" spans="1:9" x14ac:dyDescent="0.35">
      <c r="A563" s="196">
        <v>43763</v>
      </c>
      <c r="B563" s="62">
        <v>-0.36</v>
      </c>
      <c r="C563" s="62">
        <v>-0.24</v>
      </c>
      <c r="D563" s="89">
        <v>5.1999999999999998E-2</v>
      </c>
      <c r="E563" s="62">
        <v>0.42899999999999999</v>
      </c>
      <c r="F563" s="62">
        <v>0.46899999999999997</v>
      </c>
      <c r="G563" s="62">
        <v>117.12483</v>
      </c>
      <c r="H563" s="62">
        <v>112.84196</v>
      </c>
      <c r="I563" s="62">
        <v>409.62948999999998</v>
      </c>
    </row>
    <row r="564" spans="1:9" x14ac:dyDescent="0.35">
      <c r="A564" s="196">
        <v>43762</v>
      </c>
      <c r="B564" s="62">
        <v>-0.36</v>
      </c>
      <c r="C564" s="62">
        <v>-0.27</v>
      </c>
      <c r="D564" s="89">
        <v>1.2999999999999999E-2</v>
      </c>
      <c r="E564" s="62">
        <v>0.375</v>
      </c>
      <c r="F564" s="62">
        <v>0.41099999999999998</v>
      </c>
      <c r="G564" s="62">
        <v>118.61217000000001</v>
      </c>
      <c r="H564" s="62">
        <v>114.104</v>
      </c>
      <c r="I564" s="62">
        <v>408.93839000000003</v>
      </c>
    </row>
    <row r="565" spans="1:9" x14ac:dyDescent="0.35">
      <c r="A565" s="196">
        <v>43761</v>
      </c>
      <c r="B565" s="62">
        <v>-0.37</v>
      </c>
      <c r="C565" s="62">
        <v>-0.27</v>
      </c>
      <c r="D565" s="89">
        <v>0.01</v>
      </c>
      <c r="E565" s="62">
        <v>0.36599999999999999</v>
      </c>
      <c r="F565" s="62">
        <v>0.40100000000000002</v>
      </c>
      <c r="G565" s="62">
        <v>120.0014</v>
      </c>
      <c r="H565" s="62">
        <v>114.96861</v>
      </c>
      <c r="I565" s="62">
        <v>402.08411000000001</v>
      </c>
    </row>
    <row r="566" spans="1:9" x14ac:dyDescent="0.35">
      <c r="A566" s="196">
        <v>43760</v>
      </c>
      <c r="B566" s="62">
        <v>-0.37</v>
      </c>
      <c r="C566" s="62">
        <v>-0.27</v>
      </c>
      <c r="D566" s="89">
        <v>1.7000000000000001E-2</v>
      </c>
      <c r="E566" s="62">
        <v>0.38900000000000001</v>
      </c>
      <c r="F566" s="62">
        <v>0.42899999999999999</v>
      </c>
      <c r="G566" s="62">
        <v>120.00456</v>
      </c>
      <c r="H566" s="62">
        <v>115.21415</v>
      </c>
      <c r="I566" s="62">
        <v>401.68743999999998</v>
      </c>
    </row>
    <row r="567" spans="1:9" x14ac:dyDescent="0.35">
      <c r="A567" s="196">
        <v>43759</v>
      </c>
      <c r="B567" s="62">
        <v>-0.37</v>
      </c>
      <c r="C567" s="62">
        <v>-0.25</v>
      </c>
      <c r="D567" s="89">
        <v>6.4000000000000001E-2</v>
      </c>
      <c r="E567" s="62">
        <v>0.45800000000000002</v>
      </c>
      <c r="F567" s="62">
        <v>0.503</v>
      </c>
      <c r="G567" s="62">
        <v>120.48463</v>
      </c>
      <c r="H567" s="62">
        <v>115.89731999999999</v>
      </c>
      <c r="I567" s="62">
        <v>403.10361</v>
      </c>
    </row>
    <row r="568" spans="1:9" x14ac:dyDescent="0.35">
      <c r="A568" s="196">
        <v>43756</v>
      </c>
      <c r="B568" s="62">
        <v>-0.37</v>
      </c>
      <c r="C568" s="62">
        <v>-0.25</v>
      </c>
      <c r="D568" s="89">
        <v>0.04</v>
      </c>
      <c r="E568" s="62">
        <v>0.42499999999999999</v>
      </c>
      <c r="F568" s="62">
        <v>0.46800000000000003</v>
      </c>
      <c r="G568" s="62">
        <v>121.06350999999999</v>
      </c>
      <c r="H568" s="62">
        <v>116.45146</v>
      </c>
      <c r="I568" s="62">
        <v>406.80707000000001</v>
      </c>
    </row>
    <row r="569" spans="1:9" x14ac:dyDescent="0.35">
      <c r="A569" s="196">
        <v>43755</v>
      </c>
      <c r="B569" s="62">
        <v>-0.37</v>
      </c>
      <c r="C569" s="62">
        <v>-0.28000000000000003</v>
      </c>
      <c r="D569" s="89">
        <v>5.0000000000000001E-3</v>
      </c>
      <c r="E569" s="62">
        <v>0.38100000000000001</v>
      </c>
      <c r="F569" s="62">
        <v>0.42299999999999999</v>
      </c>
      <c r="G569" s="62">
        <v>121.49757</v>
      </c>
      <c r="H569" s="62">
        <v>117.08284999999999</v>
      </c>
      <c r="I569" s="62">
        <v>405.6499</v>
      </c>
    </row>
    <row r="570" spans="1:9" x14ac:dyDescent="0.35">
      <c r="A570" s="196">
        <v>43754</v>
      </c>
      <c r="B570" s="62">
        <v>-0.38</v>
      </c>
      <c r="C570" s="62">
        <v>-0.28999999999999998</v>
      </c>
      <c r="D570" s="89">
        <v>2.1000000000000001E-2</v>
      </c>
      <c r="E570" s="62">
        <v>0.40400000000000003</v>
      </c>
      <c r="F570" s="62">
        <v>0.44800000000000001</v>
      </c>
      <c r="G570" s="62">
        <v>122.27164</v>
      </c>
      <c r="H570" s="62">
        <v>118.23981999999999</v>
      </c>
      <c r="I570" s="62">
        <v>407.34719999999999</v>
      </c>
    </row>
    <row r="571" spans="1:9" x14ac:dyDescent="0.35">
      <c r="A571" s="196">
        <v>43753</v>
      </c>
      <c r="B571" s="62">
        <v>-0.38</v>
      </c>
      <c r="C571" s="62">
        <v>-0.28999999999999998</v>
      </c>
      <c r="D571" s="89">
        <v>0.01</v>
      </c>
      <c r="E571" s="62">
        <v>0.39100000000000001</v>
      </c>
      <c r="F571" s="62">
        <v>0.433</v>
      </c>
      <c r="G571" s="62">
        <v>123.69455000000001</v>
      </c>
      <c r="H571" s="62">
        <v>119.60418</v>
      </c>
      <c r="I571" s="62">
        <v>412.17892000000001</v>
      </c>
    </row>
    <row r="572" spans="1:9" x14ac:dyDescent="0.35">
      <c r="A572" s="196">
        <v>43752</v>
      </c>
      <c r="B572" s="62">
        <v>-0.3906</v>
      </c>
      <c r="C572" s="62">
        <v>-0.33100000000000002</v>
      </c>
      <c r="D572" s="89">
        <v>-4.4999999999999998E-2</v>
      </c>
      <c r="E572" s="62">
        <v>0.32700000000000001</v>
      </c>
      <c r="F572" s="62">
        <v>0.36559999999999998</v>
      </c>
      <c r="G572" s="62">
        <v>125.84972</v>
      </c>
      <c r="H572" s="62">
        <v>120.56739</v>
      </c>
      <c r="I572" s="62">
        <v>416.75067000000001</v>
      </c>
    </row>
    <row r="573" spans="1:9" x14ac:dyDescent="0.35">
      <c r="A573" s="196">
        <v>43749</v>
      </c>
      <c r="B573" s="62">
        <v>-0.4</v>
      </c>
      <c r="C573" s="62">
        <v>-0.33</v>
      </c>
      <c r="D573" s="89">
        <v>-0.03</v>
      </c>
      <c r="E573" s="62">
        <v>0.35</v>
      </c>
      <c r="F573" s="62">
        <v>0.39100000000000001</v>
      </c>
      <c r="G573" s="62">
        <v>126.18307</v>
      </c>
      <c r="H573" s="62">
        <v>120.65656</v>
      </c>
      <c r="I573" s="62">
        <v>417.89650999999998</v>
      </c>
    </row>
    <row r="574" spans="1:9" x14ac:dyDescent="0.35">
      <c r="A574" s="196">
        <v>43748</v>
      </c>
      <c r="B574" s="62">
        <v>-0.41</v>
      </c>
      <c r="C574" s="62">
        <v>-0.35</v>
      </c>
      <c r="D574" s="89">
        <v>-0.06</v>
      </c>
      <c r="E574" s="62">
        <v>0.29199999999999998</v>
      </c>
      <c r="F574" s="62">
        <v>0.32800000000000001</v>
      </c>
      <c r="G574" s="62">
        <v>128.86181999999999</v>
      </c>
      <c r="H574" s="62">
        <v>121.95817</v>
      </c>
      <c r="I574" s="62">
        <v>428.28662000000003</v>
      </c>
    </row>
    <row r="575" spans="1:9" x14ac:dyDescent="0.35">
      <c r="A575" s="196">
        <v>43747</v>
      </c>
      <c r="B575" s="62">
        <v>-0.43</v>
      </c>
      <c r="C575" s="62">
        <v>-0.39</v>
      </c>
      <c r="D575" s="89">
        <v>-0.13</v>
      </c>
      <c r="E575" s="62">
        <v>0.22700000000000001</v>
      </c>
      <c r="F575" s="62">
        <v>0.26500000000000001</v>
      </c>
      <c r="G575" s="62">
        <v>130.04781</v>
      </c>
      <c r="H575" s="62">
        <v>122.79345000000001</v>
      </c>
      <c r="I575" s="62">
        <v>436.85327000000001</v>
      </c>
    </row>
    <row r="576" spans="1:9" x14ac:dyDescent="0.35">
      <c r="A576" s="196">
        <v>43746</v>
      </c>
      <c r="B576" s="62">
        <v>-0.44</v>
      </c>
      <c r="C576" s="62">
        <v>-0.42</v>
      </c>
      <c r="D576" s="89">
        <v>-0.16</v>
      </c>
      <c r="E576" s="62">
        <v>0.189</v>
      </c>
      <c r="F576" s="62">
        <v>0.22500000000000001</v>
      </c>
      <c r="G576" s="62">
        <v>130.73239000000001</v>
      </c>
      <c r="H576" s="62">
        <v>123.35995</v>
      </c>
      <c r="I576" s="62">
        <v>443.23703</v>
      </c>
    </row>
    <row r="577" spans="1:9" x14ac:dyDescent="0.35">
      <c r="A577" s="196">
        <v>43745</v>
      </c>
      <c r="B577" s="62">
        <v>-0.44</v>
      </c>
      <c r="C577" s="62">
        <v>-0.42</v>
      </c>
      <c r="D577" s="89">
        <v>-0.15</v>
      </c>
      <c r="E577" s="62">
        <v>0.19400000000000001</v>
      </c>
      <c r="F577" s="62">
        <v>0.22700000000000001</v>
      </c>
      <c r="G577" s="62">
        <v>130.22621000000001</v>
      </c>
      <c r="H577" s="62">
        <v>122.62255</v>
      </c>
      <c r="I577" s="62">
        <v>436.20798000000002</v>
      </c>
    </row>
    <row r="578" spans="1:9" x14ac:dyDescent="0.35">
      <c r="A578" s="196">
        <v>43742</v>
      </c>
      <c r="B578" s="62">
        <v>-0.44</v>
      </c>
      <c r="C578" s="62">
        <v>-0.43</v>
      </c>
      <c r="D578" s="89">
        <v>-0.17</v>
      </c>
      <c r="E578" s="62">
        <v>0.17899999999999999</v>
      </c>
      <c r="F578" s="62">
        <v>0.214</v>
      </c>
      <c r="G578" s="62">
        <v>130.45993000000001</v>
      </c>
      <c r="H578" s="62">
        <v>122.44450000000001</v>
      </c>
      <c r="I578" s="62">
        <v>432.21176000000003</v>
      </c>
    </row>
    <row r="579" spans="1:9" x14ac:dyDescent="0.35">
      <c r="A579" s="196">
        <v>43741</v>
      </c>
      <c r="B579" s="62">
        <v>-0.44</v>
      </c>
      <c r="C579" s="62">
        <v>-0.43</v>
      </c>
      <c r="D579" s="89">
        <v>-0.17</v>
      </c>
      <c r="E579" s="62">
        <v>0.17399999999999999</v>
      </c>
      <c r="F579" s="62">
        <v>0.20699999999999999</v>
      </c>
      <c r="G579" s="62">
        <v>130.61851999999999</v>
      </c>
      <c r="H579" s="62">
        <v>122.45950000000001</v>
      </c>
      <c r="I579" s="62">
        <v>424.87029999999999</v>
      </c>
    </row>
    <row r="580" spans="1:9" x14ac:dyDescent="0.35">
      <c r="A580" s="196">
        <v>43740</v>
      </c>
      <c r="B580" s="62">
        <v>-0.43</v>
      </c>
      <c r="C580" s="62">
        <v>-0.4</v>
      </c>
      <c r="D580" s="89">
        <v>-0.14000000000000001</v>
      </c>
      <c r="E580" s="62">
        <v>0.21199999999999999</v>
      </c>
      <c r="F580" s="62">
        <v>0.247</v>
      </c>
      <c r="G580" s="62">
        <v>128.67328000000001</v>
      </c>
      <c r="H580" s="62">
        <v>120.69542</v>
      </c>
      <c r="I580" s="62">
        <v>412.38369999999998</v>
      </c>
    </row>
    <row r="581" spans="1:9" x14ac:dyDescent="0.35">
      <c r="A581" s="196">
        <v>43739</v>
      </c>
      <c r="B581" s="62">
        <v>-0.43</v>
      </c>
      <c r="C581" s="62">
        <v>-0.4</v>
      </c>
      <c r="D581" s="89">
        <v>-0.14000000000000001</v>
      </c>
      <c r="E581" s="62">
        <v>0.21199999999999999</v>
      </c>
      <c r="F581" s="62">
        <v>0.246</v>
      </c>
      <c r="G581" s="62">
        <v>128.33949000000001</v>
      </c>
      <c r="H581" s="62">
        <v>120.7165</v>
      </c>
      <c r="I581" s="62">
        <v>405.97250000000003</v>
      </c>
    </row>
    <row r="582" spans="1:9" x14ac:dyDescent="0.35">
      <c r="A582" s="196">
        <v>43738</v>
      </c>
      <c r="B582" s="62">
        <v>-0.43</v>
      </c>
      <c r="C582" s="62">
        <v>-0.41</v>
      </c>
      <c r="D582" s="89">
        <v>-0.15</v>
      </c>
      <c r="E582" s="62">
        <v>0.183</v>
      </c>
      <c r="F582" s="62">
        <v>0.216</v>
      </c>
      <c r="G582" s="62">
        <v>129.05087</v>
      </c>
      <c r="H582" s="62">
        <v>120.70666</v>
      </c>
      <c r="I582" s="62">
        <v>417.75555000000003</v>
      </c>
    </row>
    <row r="583" spans="1:9" x14ac:dyDescent="0.35">
      <c r="A583" s="196">
        <v>43735</v>
      </c>
      <c r="B583" s="62">
        <v>-0.42</v>
      </c>
      <c r="C583" s="62">
        <v>-0.41</v>
      </c>
      <c r="D583" s="89">
        <v>-0.16</v>
      </c>
      <c r="E583" s="62">
        <v>0.17</v>
      </c>
      <c r="F583" s="62">
        <v>0.20200000000000001</v>
      </c>
      <c r="G583" s="62">
        <v>129.32107999999999</v>
      </c>
      <c r="H583" s="62">
        <v>121.1084</v>
      </c>
      <c r="I583" s="62">
        <v>414.82565</v>
      </c>
    </row>
    <row r="584" spans="1:9" x14ac:dyDescent="0.35">
      <c r="A584" s="196">
        <v>43734</v>
      </c>
      <c r="B584" s="62">
        <v>-0.42</v>
      </c>
      <c r="C584" s="62">
        <v>-0.4</v>
      </c>
      <c r="D584" s="89">
        <v>-0.16</v>
      </c>
      <c r="E584" s="62">
        <v>0.152</v>
      </c>
      <c r="F584" s="62">
        <v>0.17899999999999999</v>
      </c>
      <c r="G584" s="62">
        <v>129.77099999999999</v>
      </c>
      <c r="H584" s="62">
        <v>121.70749000000001</v>
      </c>
      <c r="I584" s="62">
        <v>412.55349999999999</v>
      </c>
    </row>
    <row r="585" spans="1:9" x14ac:dyDescent="0.35">
      <c r="A585" s="196">
        <v>43733</v>
      </c>
      <c r="B585" s="62">
        <v>-0.41</v>
      </c>
      <c r="C585" s="62">
        <v>-0.4</v>
      </c>
      <c r="D585" s="89">
        <v>-0.16</v>
      </c>
      <c r="E585" s="62">
        <v>0.159</v>
      </c>
      <c r="F585" s="62">
        <v>0.189</v>
      </c>
      <c r="G585" s="62">
        <v>129.4736</v>
      </c>
      <c r="H585" s="62">
        <v>121.79258</v>
      </c>
      <c r="I585" s="62">
        <v>412.00394</v>
      </c>
    </row>
    <row r="586" spans="1:9" x14ac:dyDescent="0.35">
      <c r="A586" s="196">
        <v>43732</v>
      </c>
      <c r="B586" s="62">
        <v>-0.42</v>
      </c>
      <c r="C586" s="62">
        <v>-0.43</v>
      </c>
      <c r="D586" s="89">
        <v>-0.21</v>
      </c>
      <c r="E586" s="62">
        <v>0.10100000000000001</v>
      </c>
      <c r="F586" s="62">
        <v>0.13100000000000001</v>
      </c>
      <c r="G586" s="62">
        <v>128.19835</v>
      </c>
      <c r="H586" s="62">
        <v>121.65562</v>
      </c>
      <c r="I586" s="62">
        <v>403.26620000000003</v>
      </c>
    </row>
    <row r="587" spans="1:9" x14ac:dyDescent="0.35">
      <c r="A587" s="196">
        <v>43731</v>
      </c>
      <c r="B587" s="62">
        <v>-0.41</v>
      </c>
      <c r="C587" s="62">
        <v>-0.41</v>
      </c>
      <c r="D587" s="89">
        <v>-0.17</v>
      </c>
      <c r="E587" s="62">
        <v>0.17199999999999999</v>
      </c>
      <c r="F587" s="62">
        <v>0.20499999999999999</v>
      </c>
      <c r="G587" s="62">
        <v>128.32964999999999</v>
      </c>
      <c r="H587" s="62">
        <v>121.40931</v>
      </c>
      <c r="I587" s="62">
        <v>398.01495</v>
      </c>
    </row>
    <row r="588" spans="1:9" x14ac:dyDescent="0.35">
      <c r="A588" s="196">
        <v>43728</v>
      </c>
      <c r="B588" s="62">
        <v>-0.41199999999999998</v>
      </c>
      <c r="C588" s="62">
        <v>-0.39</v>
      </c>
      <c r="D588" s="89">
        <v>-0.13</v>
      </c>
      <c r="E588" s="62">
        <v>0.223</v>
      </c>
      <c r="F588" s="62">
        <v>0.26</v>
      </c>
      <c r="G588" s="62">
        <v>126.95824</v>
      </c>
      <c r="H588" s="62">
        <v>119.95688</v>
      </c>
      <c r="I588" s="62">
        <v>390.31522000000001</v>
      </c>
    </row>
    <row r="589" spans="1:9" x14ac:dyDescent="0.35">
      <c r="A589" s="196">
        <v>43727</v>
      </c>
      <c r="B589" s="62">
        <v>-0.4</v>
      </c>
      <c r="C589" s="62">
        <v>-0.37</v>
      </c>
      <c r="D589" s="89">
        <v>-0.1</v>
      </c>
      <c r="E589" s="62">
        <v>0.26900000000000002</v>
      </c>
      <c r="F589" s="62">
        <v>0.308</v>
      </c>
      <c r="G589" s="62">
        <v>126.94274</v>
      </c>
      <c r="H589" s="62">
        <v>119.62777</v>
      </c>
      <c r="I589" s="62">
        <v>389.94387999999998</v>
      </c>
    </row>
    <row r="590" spans="1:9" x14ac:dyDescent="0.35">
      <c r="A590" s="196">
        <v>43726</v>
      </c>
      <c r="B590" s="62">
        <v>-0.41</v>
      </c>
      <c r="C590" s="62">
        <v>-0.37</v>
      </c>
      <c r="D590" s="89">
        <v>-0.09</v>
      </c>
      <c r="E590" s="62">
        <v>0.28599999999999998</v>
      </c>
      <c r="F590" s="62">
        <v>0.32700000000000001</v>
      </c>
      <c r="G590" s="62">
        <v>126.95737</v>
      </c>
      <c r="H590" s="62">
        <v>119.15624</v>
      </c>
      <c r="I590" s="62">
        <v>389.99353000000002</v>
      </c>
    </row>
    <row r="591" spans="1:9" x14ac:dyDescent="0.35">
      <c r="A591" s="196">
        <v>43725</v>
      </c>
      <c r="B591" s="62">
        <v>-0.42499999999999999</v>
      </c>
      <c r="C591" s="62">
        <v>-0.36</v>
      </c>
      <c r="D591" s="89">
        <v>-8.4000000000000005E-2</v>
      </c>
      <c r="E591" s="62">
        <v>0.33</v>
      </c>
      <c r="F591" s="62">
        <v>0.375</v>
      </c>
      <c r="G591" s="62">
        <v>124.45184</v>
      </c>
      <c r="H591" s="62">
        <v>117.15501</v>
      </c>
      <c r="I591" s="62">
        <v>385.54052999999999</v>
      </c>
    </row>
    <row r="592" spans="1:9" x14ac:dyDescent="0.35">
      <c r="A592" s="196">
        <v>43724</v>
      </c>
      <c r="B592" s="62">
        <v>-0.4</v>
      </c>
      <c r="C592" s="62">
        <v>-0.35</v>
      </c>
      <c r="D592" s="89">
        <v>-0.04</v>
      </c>
      <c r="E592" s="62">
        <v>0.36</v>
      </c>
      <c r="F592" s="62">
        <v>0.40899999999999997</v>
      </c>
      <c r="G592" s="62">
        <v>123.58114999999999</v>
      </c>
      <c r="H592" s="62">
        <v>116.62108000000001</v>
      </c>
      <c r="I592" s="62">
        <v>384.16478999999998</v>
      </c>
    </row>
    <row r="593" spans="1:9" x14ac:dyDescent="0.35">
      <c r="A593" s="196">
        <v>43721</v>
      </c>
      <c r="B593" s="62">
        <v>-0.41</v>
      </c>
      <c r="C593" s="62">
        <v>-0.32</v>
      </c>
      <c r="D593" s="89">
        <v>0.01</v>
      </c>
      <c r="E593" s="62">
        <v>0.42599999999999999</v>
      </c>
      <c r="F593" s="62">
        <v>0.47599999999999998</v>
      </c>
      <c r="G593" s="62">
        <v>124.01064</v>
      </c>
      <c r="H593" s="62">
        <v>116.87606</v>
      </c>
      <c r="I593" s="62">
        <v>381.75821000000002</v>
      </c>
    </row>
    <row r="594" spans="1:9" x14ac:dyDescent="0.35">
      <c r="A594" s="196">
        <v>43720</v>
      </c>
      <c r="B594" s="62">
        <v>-0.43</v>
      </c>
      <c r="C594" s="62">
        <v>-0.38</v>
      </c>
      <c r="D594" s="89">
        <v>-9.8000000000000004E-2</v>
      </c>
      <c r="E594" s="62">
        <v>0.3</v>
      </c>
      <c r="F594" s="62">
        <v>0.34599999999999997</v>
      </c>
      <c r="G594" s="62">
        <v>126.56663</v>
      </c>
      <c r="H594" s="62">
        <v>119.7914</v>
      </c>
      <c r="I594" s="62">
        <v>393.54912999999999</v>
      </c>
    </row>
    <row r="595" spans="1:9" x14ac:dyDescent="0.35">
      <c r="A595" s="196">
        <v>43719</v>
      </c>
      <c r="B595" s="62">
        <v>-0.47</v>
      </c>
      <c r="C595" s="62">
        <v>-0.45</v>
      </c>
      <c r="D595" s="89">
        <v>-0.13</v>
      </c>
      <c r="E595" s="62">
        <v>0.26</v>
      </c>
      <c r="F595" s="62">
        <v>0.31</v>
      </c>
      <c r="G595" s="62">
        <v>130.17278999999999</v>
      </c>
      <c r="H595" s="62">
        <v>123.86669000000001</v>
      </c>
      <c r="I595" s="62">
        <v>406.59859999999998</v>
      </c>
    </row>
    <row r="596" spans="1:9" x14ac:dyDescent="0.35">
      <c r="A596" s="196">
        <v>43718</v>
      </c>
      <c r="B596" s="62">
        <v>-0.47</v>
      </c>
      <c r="C596" s="62">
        <v>-0.44</v>
      </c>
      <c r="D596" s="89">
        <v>-0.12</v>
      </c>
      <c r="E596" s="62">
        <v>0.26800000000000002</v>
      </c>
      <c r="F596" s="62">
        <v>0.32500000000000001</v>
      </c>
      <c r="G596" s="62">
        <v>129.1671</v>
      </c>
      <c r="H596" s="62">
        <v>121.31451</v>
      </c>
      <c r="I596" s="62">
        <v>404.53420999999997</v>
      </c>
    </row>
    <row r="597" spans="1:9" x14ac:dyDescent="0.35">
      <c r="A597" s="196">
        <v>43717</v>
      </c>
      <c r="B597" s="62">
        <v>-0.48</v>
      </c>
      <c r="C597" s="62">
        <v>-0.47</v>
      </c>
      <c r="D597" s="89">
        <v>-0.16</v>
      </c>
      <c r="E597" s="62">
        <v>0.21099999999999999</v>
      </c>
      <c r="F597" s="62">
        <v>0.26500000000000001</v>
      </c>
      <c r="G597" s="62">
        <v>128.11642000000001</v>
      </c>
      <c r="H597" s="62">
        <v>119.90973</v>
      </c>
      <c r="I597" s="62">
        <v>404.28696000000002</v>
      </c>
    </row>
    <row r="598" spans="1:9" x14ac:dyDescent="0.35">
      <c r="A598" s="196">
        <v>43714</v>
      </c>
      <c r="B598" s="62">
        <v>-0.48</v>
      </c>
      <c r="C598" s="62">
        <v>-0.49</v>
      </c>
      <c r="D598" s="89">
        <v>-0.21</v>
      </c>
      <c r="E598" s="62">
        <v>0.14799999999999999</v>
      </c>
      <c r="F598" s="62">
        <v>0.20200000000000001</v>
      </c>
      <c r="G598" s="62">
        <v>128.52328</v>
      </c>
      <c r="H598" s="62">
        <v>120.4101</v>
      </c>
      <c r="I598" s="62">
        <v>406.61144999999999</v>
      </c>
    </row>
    <row r="599" spans="1:9" x14ac:dyDescent="0.35">
      <c r="A599" s="196">
        <v>43713</v>
      </c>
      <c r="B599" s="62">
        <v>-0.49</v>
      </c>
      <c r="C599" s="62">
        <v>-0.47</v>
      </c>
      <c r="D599" s="89">
        <v>-0.16</v>
      </c>
      <c r="E599" s="62">
        <v>0.23100000000000001</v>
      </c>
      <c r="F599" s="62">
        <v>0.29299999999999998</v>
      </c>
      <c r="G599" s="62">
        <v>127.65796</v>
      </c>
      <c r="H599" s="62">
        <v>119.17314</v>
      </c>
      <c r="I599" s="62">
        <v>403.47487999999998</v>
      </c>
    </row>
    <row r="600" spans="1:9" x14ac:dyDescent="0.35">
      <c r="A600" s="196">
        <v>43712</v>
      </c>
      <c r="B600" s="62">
        <v>-0.51</v>
      </c>
      <c r="C600" s="62">
        <v>-0.52</v>
      </c>
      <c r="D600" s="89">
        <v>-0.26</v>
      </c>
      <c r="E600" s="62">
        <v>8.3000000000000004E-2</v>
      </c>
      <c r="F600" s="62">
        <v>0.13</v>
      </c>
      <c r="G600" s="62">
        <v>129.50218000000001</v>
      </c>
      <c r="H600" s="62">
        <v>120.30099</v>
      </c>
      <c r="I600" s="62">
        <v>410.34341000000001</v>
      </c>
    </row>
    <row r="601" spans="1:9" x14ac:dyDescent="0.35">
      <c r="A601" s="196">
        <v>43711</v>
      </c>
      <c r="B601" s="62">
        <v>-0.51</v>
      </c>
      <c r="C601" s="62">
        <v>-0.52</v>
      </c>
      <c r="D601" s="89">
        <v>-0.27</v>
      </c>
      <c r="E601" s="62">
        <v>0.05</v>
      </c>
      <c r="F601" s="62">
        <v>9.1999999999999998E-2</v>
      </c>
      <c r="G601" s="62">
        <v>130.68437</v>
      </c>
      <c r="H601" s="62">
        <v>120.39324000000001</v>
      </c>
      <c r="I601" s="62">
        <v>415.54181</v>
      </c>
    </row>
    <row r="602" spans="1:9" x14ac:dyDescent="0.35">
      <c r="A602" s="196">
        <v>43710</v>
      </c>
      <c r="B602" s="62">
        <v>-0.51</v>
      </c>
      <c r="C602" s="62">
        <v>-0.53</v>
      </c>
      <c r="D602" s="89">
        <v>-0.27</v>
      </c>
      <c r="E602" s="62">
        <v>6.4000000000000001E-2</v>
      </c>
      <c r="F602" s="62">
        <v>0.112</v>
      </c>
      <c r="G602" s="62">
        <v>128.59343999999999</v>
      </c>
      <c r="H602" s="62">
        <v>118.71317999999999</v>
      </c>
      <c r="I602" s="62">
        <v>413.81909000000002</v>
      </c>
    </row>
    <row r="603" spans="1:9" x14ac:dyDescent="0.35">
      <c r="A603" s="196">
        <v>43707</v>
      </c>
      <c r="B603" s="62">
        <v>-0.48959999999999998</v>
      </c>
      <c r="C603" s="62">
        <v>-0.52600000000000002</v>
      </c>
      <c r="D603" s="89">
        <v>-0.28399999999999997</v>
      </c>
      <c r="E603" s="62">
        <v>4.2299999999999997E-2</v>
      </c>
      <c r="F603" s="62">
        <v>8.7800000000000003E-2</v>
      </c>
      <c r="G603" s="62">
        <v>127.07285</v>
      </c>
      <c r="H603" s="62">
        <v>117.24755999999999</v>
      </c>
      <c r="I603" s="62">
        <v>415.12133999999998</v>
      </c>
    </row>
    <row r="604" spans="1:9" x14ac:dyDescent="0.35">
      <c r="A604" s="196">
        <v>43706</v>
      </c>
      <c r="B604" s="62">
        <v>-0.51</v>
      </c>
      <c r="C604" s="62">
        <v>-0.54</v>
      </c>
      <c r="D604" s="89">
        <v>-0.3</v>
      </c>
      <c r="E604" s="62">
        <v>2.1999999999999999E-2</v>
      </c>
      <c r="F604" s="62">
        <v>6.6000000000000003E-2</v>
      </c>
      <c r="G604" s="62">
        <v>126.11360999999999</v>
      </c>
      <c r="H604" s="62">
        <v>116.73254</v>
      </c>
      <c r="I604" s="62">
        <v>417.00603999999998</v>
      </c>
    </row>
    <row r="605" spans="1:9" x14ac:dyDescent="0.35">
      <c r="A605" s="196">
        <v>43705</v>
      </c>
      <c r="B605" s="62">
        <v>-0.5</v>
      </c>
      <c r="C605" s="62">
        <v>-0.53</v>
      </c>
      <c r="D605" s="89">
        <v>-0.31</v>
      </c>
      <c r="E605" s="62">
        <v>-1E-3</v>
      </c>
      <c r="F605" s="62">
        <v>2.9000000000000001E-2</v>
      </c>
      <c r="G605" s="62">
        <v>126.63849</v>
      </c>
      <c r="H605" s="62">
        <v>117.10853</v>
      </c>
      <c r="I605" s="62">
        <v>422.47098</v>
      </c>
    </row>
    <row r="606" spans="1:9" x14ac:dyDescent="0.35">
      <c r="A606" s="196">
        <v>43704</v>
      </c>
      <c r="B606" s="62">
        <v>-0.49619999999999997</v>
      </c>
      <c r="C606" s="62">
        <v>-0.51590000000000003</v>
      </c>
      <c r="D606" s="89">
        <v>-0.28870000000000001</v>
      </c>
      <c r="E606" s="62">
        <v>4.48E-2</v>
      </c>
      <c r="F606" s="62">
        <v>9.1300000000000006E-2</v>
      </c>
      <c r="G606" s="62">
        <v>126.4662</v>
      </c>
      <c r="H606" s="62">
        <v>116.56133</v>
      </c>
      <c r="I606" s="62">
        <v>422.87313999999998</v>
      </c>
    </row>
    <row r="607" spans="1:9" x14ac:dyDescent="0.35">
      <c r="A607" s="196">
        <v>43703</v>
      </c>
      <c r="B607" s="62">
        <v>-0.48</v>
      </c>
      <c r="C607" s="62">
        <v>-0.48</v>
      </c>
      <c r="D607" s="89">
        <v>-0.22</v>
      </c>
      <c r="E607" s="62">
        <v>0.13200000000000001</v>
      </c>
      <c r="F607" s="62">
        <v>0.188</v>
      </c>
      <c r="G607" s="62">
        <v>126.24787000000001</v>
      </c>
      <c r="H607" s="62">
        <v>116.05540999999999</v>
      </c>
      <c r="I607" s="62">
        <v>425.46132999999998</v>
      </c>
    </row>
    <row r="608" spans="1:9" x14ac:dyDescent="0.35">
      <c r="A608" s="196">
        <v>43700</v>
      </c>
      <c r="B608" s="62">
        <v>-0.46989999999999998</v>
      </c>
      <c r="C608" s="62">
        <v>-0.49</v>
      </c>
      <c r="D608" s="89">
        <v>-0.245</v>
      </c>
      <c r="E608" s="62">
        <v>0.12189999999999999</v>
      </c>
      <c r="F608" s="62">
        <v>0.1915</v>
      </c>
      <c r="G608" s="62">
        <v>125.67862</v>
      </c>
      <c r="H608" s="62">
        <v>115.50031</v>
      </c>
      <c r="I608" s="62">
        <v>425.48471000000001</v>
      </c>
    </row>
    <row r="609" spans="1:9" x14ac:dyDescent="0.35">
      <c r="A609" s="196">
        <v>43699</v>
      </c>
      <c r="B609" s="62">
        <v>-0.46</v>
      </c>
      <c r="C609" s="62">
        <v>-0.45</v>
      </c>
      <c r="D609" s="89">
        <v>-0.221</v>
      </c>
      <c r="E609" s="62">
        <v>0.14599999999999999</v>
      </c>
      <c r="F609" s="62">
        <v>0.19900000000000001</v>
      </c>
      <c r="G609" s="62">
        <v>126.21002</v>
      </c>
      <c r="H609" s="62">
        <v>115.73228</v>
      </c>
      <c r="I609" s="62">
        <v>426.40604000000002</v>
      </c>
    </row>
    <row r="610" spans="1:9" x14ac:dyDescent="0.35">
      <c r="A610" s="196">
        <v>43698</v>
      </c>
      <c r="B610" s="62">
        <v>-0.48</v>
      </c>
      <c r="C610" s="62">
        <v>-0.49</v>
      </c>
      <c r="D610" s="89">
        <v>-0.24</v>
      </c>
      <c r="E610" s="62">
        <v>8.8999999999999996E-2</v>
      </c>
      <c r="F610" s="62">
        <v>0.14499999999999999</v>
      </c>
      <c r="G610" s="62">
        <v>127.65497999999999</v>
      </c>
      <c r="H610" s="62">
        <v>117.12529000000001</v>
      </c>
      <c r="I610" s="62">
        <v>436.47656000000001</v>
      </c>
    </row>
    <row r="611" spans="1:9" x14ac:dyDescent="0.35">
      <c r="A611" s="196">
        <v>43697</v>
      </c>
      <c r="B611" s="62">
        <v>-0.5</v>
      </c>
      <c r="C611" s="62">
        <v>-0.52</v>
      </c>
      <c r="D611" s="89">
        <v>-0.27</v>
      </c>
      <c r="E611" s="62">
        <v>6.9000000000000006E-2</v>
      </c>
      <c r="F611" s="62">
        <v>0.127</v>
      </c>
      <c r="G611" s="62">
        <v>129.14654999999999</v>
      </c>
      <c r="H611" s="62">
        <v>118.00783</v>
      </c>
      <c r="I611" s="62">
        <v>446.94481999999999</v>
      </c>
    </row>
    <row r="612" spans="1:9" x14ac:dyDescent="0.35">
      <c r="A612" s="196">
        <v>43696</v>
      </c>
      <c r="B612" s="62">
        <v>-0.5</v>
      </c>
      <c r="C612" s="62">
        <v>-0.5</v>
      </c>
      <c r="D612" s="89">
        <v>-0.25</v>
      </c>
      <c r="E612" s="62">
        <v>9.6000000000000002E-2</v>
      </c>
      <c r="F612" s="62">
        <v>0.14899999999999999</v>
      </c>
      <c r="G612" s="62">
        <v>129.35878</v>
      </c>
      <c r="H612" s="62">
        <v>117.75190000000001</v>
      </c>
      <c r="I612" s="62">
        <v>449.31711000000001</v>
      </c>
    </row>
    <row r="613" spans="1:9" x14ac:dyDescent="0.35">
      <c r="A613" s="196">
        <v>43693</v>
      </c>
      <c r="B613" s="62">
        <v>-0.50790000000000002</v>
      </c>
      <c r="C613" s="62">
        <v>-0.55500000000000005</v>
      </c>
      <c r="D613" s="89">
        <v>-0.34300000000000003</v>
      </c>
      <c r="E613" s="62">
        <v>-1.4999999999999999E-2</v>
      </c>
      <c r="F613" s="62">
        <v>3.5999999999999997E-2</v>
      </c>
      <c r="G613" s="62">
        <v>130.64225999999999</v>
      </c>
      <c r="H613" s="62">
        <v>119.23324</v>
      </c>
      <c r="I613" s="62">
        <v>453.71472</v>
      </c>
    </row>
    <row r="614" spans="1:9" x14ac:dyDescent="0.35">
      <c r="A614" s="196">
        <v>43692</v>
      </c>
      <c r="B614" s="62">
        <v>-0.51</v>
      </c>
      <c r="C614" s="62">
        <v>-0.56999999999999995</v>
      </c>
      <c r="D614" s="89">
        <v>-0.35</v>
      </c>
      <c r="E614" s="62">
        <v>-2.8500000000000001E-2</v>
      </c>
      <c r="F614" s="62">
        <v>1.2E-2</v>
      </c>
      <c r="G614" s="62">
        <v>131.75899000000001</v>
      </c>
      <c r="H614" s="62">
        <v>119.98033</v>
      </c>
      <c r="I614" s="62">
        <v>456.00781000000001</v>
      </c>
    </row>
    <row r="615" spans="1:9" x14ac:dyDescent="0.35">
      <c r="A615" s="196">
        <v>43691</v>
      </c>
      <c r="B615" s="62">
        <v>-0.47</v>
      </c>
      <c r="C615" s="62">
        <v>-0.48</v>
      </c>
      <c r="D615" s="89">
        <v>-0.23</v>
      </c>
      <c r="E615" s="62">
        <v>0.11799999999999999</v>
      </c>
      <c r="F615" s="62">
        <v>0.16500000000000001</v>
      </c>
      <c r="G615" s="62">
        <v>129.91800000000001</v>
      </c>
      <c r="H615" s="62">
        <v>117.16433000000001</v>
      </c>
      <c r="I615" s="62">
        <v>449.38303000000002</v>
      </c>
    </row>
    <row r="616" spans="1:9" x14ac:dyDescent="0.35">
      <c r="A616" s="196">
        <v>43690</v>
      </c>
      <c r="B616" s="62">
        <v>-0.47</v>
      </c>
      <c r="C616" s="62">
        <v>-0.44</v>
      </c>
      <c r="D616" s="89">
        <v>-0.16</v>
      </c>
      <c r="E616" s="62">
        <v>0.21</v>
      </c>
      <c r="F616" s="62">
        <v>0.26</v>
      </c>
      <c r="G616" s="62">
        <v>129.25496000000001</v>
      </c>
      <c r="H616" s="62">
        <v>116.24187000000001</v>
      </c>
      <c r="I616" s="62">
        <v>444.07934999999998</v>
      </c>
    </row>
    <row r="617" spans="1:9" x14ac:dyDescent="0.35">
      <c r="A617" s="196">
        <v>43689</v>
      </c>
      <c r="B617" s="62">
        <v>-0.47</v>
      </c>
      <c r="C617" s="62">
        <v>-0.44</v>
      </c>
      <c r="D617" s="89">
        <v>-0.14000000000000001</v>
      </c>
      <c r="E617" s="62">
        <v>0.24299999999999999</v>
      </c>
      <c r="F617" s="62">
        <v>0.29599999999999999</v>
      </c>
      <c r="G617" s="62">
        <v>128.03728000000001</v>
      </c>
      <c r="H617" s="62">
        <v>115.62278000000001</v>
      </c>
      <c r="I617" s="62">
        <v>440.24979000000002</v>
      </c>
    </row>
    <row r="618" spans="1:9" x14ac:dyDescent="0.35">
      <c r="A618" s="196">
        <v>43686</v>
      </c>
      <c r="B618" s="62">
        <v>-0.46</v>
      </c>
      <c r="C618" s="62">
        <v>-0.43</v>
      </c>
      <c r="D618" s="89">
        <v>-0.12</v>
      </c>
      <c r="E618" s="62">
        <v>0.27100000000000002</v>
      </c>
      <c r="F618" s="62">
        <v>0.32700000000000001</v>
      </c>
      <c r="G618" s="62">
        <v>127.41433000000001</v>
      </c>
      <c r="H618" s="62">
        <v>115.18523</v>
      </c>
      <c r="I618" s="62">
        <v>437.44054999999997</v>
      </c>
    </row>
    <row r="619" spans="1:9" x14ac:dyDescent="0.35">
      <c r="A619" s="196">
        <v>43685</v>
      </c>
      <c r="B619" s="62">
        <v>-0.46</v>
      </c>
      <c r="C619" s="62">
        <v>-0.45300000000000001</v>
      </c>
      <c r="D619" s="89">
        <v>-0.14299999999999999</v>
      </c>
      <c r="E619" s="62">
        <v>0.26129999999999998</v>
      </c>
      <c r="F619" s="62">
        <v>0.31979999999999997</v>
      </c>
      <c r="G619" s="62">
        <v>126.52540999999999</v>
      </c>
      <c r="H619" s="62">
        <v>114.80125</v>
      </c>
      <c r="I619" s="62">
        <v>434.87103000000002</v>
      </c>
    </row>
    <row r="620" spans="1:9" x14ac:dyDescent="0.35">
      <c r="A620" s="196">
        <v>43684</v>
      </c>
      <c r="B620" s="62">
        <v>-0.46</v>
      </c>
      <c r="C620" s="62">
        <v>-0.43</v>
      </c>
      <c r="D620" s="89">
        <v>-0.13</v>
      </c>
      <c r="E620" s="62">
        <v>0.248</v>
      </c>
      <c r="F620" s="62">
        <v>0.30099999999999999</v>
      </c>
      <c r="G620" s="62">
        <v>127.93937</v>
      </c>
      <c r="H620" s="62">
        <v>116.15418</v>
      </c>
      <c r="I620" s="62">
        <v>438.06650000000002</v>
      </c>
    </row>
    <row r="621" spans="1:9" x14ac:dyDescent="0.35">
      <c r="A621" s="196">
        <v>43683</v>
      </c>
      <c r="B621" s="62">
        <v>-0.44</v>
      </c>
      <c r="C621" s="62">
        <v>-0.39</v>
      </c>
      <c r="D621" s="89">
        <v>-0.09</v>
      </c>
      <c r="E621" s="62">
        <v>0.29499999999999998</v>
      </c>
      <c r="F621" s="62">
        <v>0.35</v>
      </c>
      <c r="G621" s="62">
        <v>127.35916</v>
      </c>
      <c r="H621" s="62">
        <v>115.60786</v>
      </c>
      <c r="I621" s="62">
        <v>432.16528</v>
      </c>
    </row>
    <row r="622" spans="1:9" x14ac:dyDescent="0.35">
      <c r="A622" s="196">
        <v>43682</v>
      </c>
      <c r="B622" s="62">
        <v>-0.43</v>
      </c>
      <c r="C622" s="62">
        <v>-0.39800000000000002</v>
      </c>
      <c r="D622" s="89">
        <v>-9.8299999999999998E-2</v>
      </c>
      <c r="E622" s="62">
        <v>0.30220000000000002</v>
      </c>
      <c r="F622" s="62">
        <v>0.35570000000000002</v>
      </c>
      <c r="G622" s="62">
        <v>126.88503</v>
      </c>
      <c r="H622" s="62">
        <v>114.85184</v>
      </c>
      <c r="I622" s="62">
        <v>432.13335999999998</v>
      </c>
    </row>
    <row r="623" spans="1:9" x14ac:dyDescent="0.35">
      <c r="A623" s="196">
        <v>43679</v>
      </c>
      <c r="B623" s="62">
        <v>-0.42</v>
      </c>
      <c r="C623" s="62">
        <v>-0.37</v>
      </c>
      <c r="D623" s="89">
        <v>-7.0000000000000007E-2</v>
      </c>
      <c r="E623" s="62">
        <v>0.32200000000000001</v>
      </c>
      <c r="F623" s="62">
        <v>0.377</v>
      </c>
      <c r="G623" s="62">
        <v>123.25461</v>
      </c>
      <c r="H623" s="62">
        <v>110.94898000000001</v>
      </c>
      <c r="I623" s="62">
        <v>419.79199</v>
      </c>
    </row>
    <row r="624" spans="1:9" x14ac:dyDescent="0.35">
      <c r="A624" s="196">
        <v>43678</v>
      </c>
      <c r="B624" s="62">
        <v>-0.42580000000000001</v>
      </c>
      <c r="C624" s="62">
        <v>-0.372</v>
      </c>
      <c r="D624" s="89">
        <v>-2.4E-2</v>
      </c>
      <c r="E624" s="62">
        <v>0.40920000000000001</v>
      </c>
      <c r="F624" s="62">
        <v>0.47670000000000001</v>
      </c>
      <c r="G624" s="62">
        <v>120.70289</v>
      </c>
      <c r="H624" s="62">
        <v>107.27703</v>
      </c>
      <c r="I624" s="62">
        <v>412.22629000000001</v>
      </c>
    </row>
    <row r="625" spans="1:9" x14ac:dyDescent="0.35">
      <c r="A625" s="196">
        <v>43677</v>
      </c>
      <c r="B625" s="62">
        <v>-0.42</v>
      </c>
      <c r="C625" s="62">
        <v>-0.34</v>
      </c>
      <c r="D625" s="89">
        <v>3.0000000000000001E-3</v>
      </c>
      <c r="E625" s="62">
        <v>0.44900000000000001</v>
      </c>
      <c r="F625" s="62">
        <v>0.52200000000000002</v>
      </c>
      <c r="G625" s="62">
        <v>118.71276</v>
      </c>
      <c r="H625" s="62">
        <v>105.32203</v>
      </c>
      <c r="I625" s="62">
        <v>414.92511000000002</v>
      </c>
    </row>
    <row r="626" spans="1:9" x14ac:dyDescent="0.35">
      <c r="A626" s="196">
        <v>43676</v>
      </c>
      <c r="B626" s="62">
        <v>-0.41</v>
      </c>
      <c r="C626" s="62">
        <v>-0.32</v>
      </c>
      <c r="D626" s="89">
        <v>3.7999999999999999E-2</v>
      </c>
      <c r="E626" s="62">
        <v>0.496</v>
      </c>
      <c r="F626" s="62">
        <v>0.57099999999999995</v>
      </c>
      <c r="G626" s="62">
        <v>118.10136</v>
      </c>
      <c r="H626" s="62">
        <v>104.23642</v>
      </c>
      <c r="I626" s="62">
        <v>412.40917999999999</v>
      </c>
    </row>
    <row r="627" spans="1:9" x14ac:dyDescent="0.35">
      <c r="A627" s="196">
        <v>43675</v>
      </c>
      <c r="B627" s="62">
        <v>-0.41</v>
      </c>
      <c r="C627" s="62">
        <v>-0.31</v>
      </c>
      <c r="D627" s="89">
        <v>4.4999999999999998E-2</v>
      </c>
      <c r="E627" s="62">
        <v>0.503</v>
      </c>
      <c r="F627" s="62">
        <v>0.57899999999999996</v>
      </c>
      <c r="G627" s="62">
        <v>116.13148</v>
      </c>
      <c r="H627" s="62">
        <v>102.84759</v>
      </c>
      <c r="I627" s="62">
        <v>405.91329999999999</v>
      </c>
    </row>
    <row r="628" spans="1:9" x14ac:dyDescent="0.35">
      <c r="A628" s="196">
        <v>43672</v>
      </c>
      <c r="B628" s="62">
        <v>-0.40910000000000002</v>
      </c>
      <c r="C628" s="62">
        <v>-0.31719999999999998</v>
      </c>
      <c r="D628" s="89">
        <v>5.7299999999999997E-2</v>
      </c>
      <c r="E628" s="62">
        <v>0.51690000000000003</v>
      </c>
      <c r="F628" s="62">
        <v>0.59189999999999998</v>
      </c>
      <c r="G628" s="62">
        <v>115.84792</v>
      </c>
      <c r="H628" s="62">
        <v>103.56295</v>
      </c>
      <c r="I628" s="62">
        <v>405.86660999999998</v>
      </c>
    </row>
    <row r="629" spans="1:9" x14ac:dyDescent="0.35">
      <c r="A629" s="196">
        <v>43671</v>
      </c>
      <c r="B629" s="62">
        <v>-0.43</v>
      </c>
      <c r="C629" s="62">
        <v>-0.33</v>
      </c>
      <c r="D629" s="89">
        <v>4.7E-2</v>
      </c>
      <c r="E629" s="62">
        <v>0.52300000000000002</v>
      </c>
      <c r="F629" s="62">
        <v>0.60199999999999998</v>
      </c>
      <c r="G629" s="62">
        <v>117.15984</v>
      </c>
      <c r="H629" s="62">
        <v>105.42142</v>
      </c>
      <c r="I629" s="62">
        <v>407.65735000000001</v>
      </c>
    </row>
    <row r="630" spans="1:9" x14ac:dyDescent="0.35">
      <c r="A630" s="196">
        <v>43670</v>
      </c>
      <c r="B630" s="62">
        <v>-0.42</v>
      </c>
      <c r="C630" s="62">
        <v>-0.32</v>
      </c>
      <c r="D630" s="89">
        <v>0.06</v>
      </c>
      <c r="E630" s="62">
        <v>0.53300000000000003</v>
      </c>
      <c r="F630" s="62">
        <v>0.60799999999999998</v>
      </c>
      <c r="G630" s="62">
        <v>119.78104</v>
      </c>
      <c r="H630" s="62">
        <v>108.66977</v>
      </c>
      <c r="I630" s="62">
        <v>418.20175</v>
      </c>
    </row>
    <row r="631" spans="1:9" x14ac:dyDescent="0.35">
      <c r="A631" s="196">
        <v>43669</v>
      </c>
      <c r="B631" s="62">
        <v>-0.42</v>
      </c>
      <c r="C631" s="62">
        <v>-0.31</v>
      </c>
      <c r="D631" s="89">
        <v>8.7999999999999995E-2</v>
      </c>
      <c r="E631" s="62">
        <v>0.57399999999999995</v>
      </c>
      <c r="F631" s="62">
        <v>0.65100000000000002</v>
      </c>
      <c r="G631" s="62">
        <v>121.70071</v>
      </c>
      <c r="H631" s="62">
        <v>110.7851</v>
      </c>
      <c r="I631" s="62">
        <v>422.32927999999998</v>
      </c>
    </row>
    <row r="632" spans="1:9" x14ac:dyDescent="0.35">
      <c r="A632" s="196">
        <v>43668</v>
      </c>
      <c r="B632" s="62">
        <v>-0.41299999999999998</v>
      </c>
      <c r="C632" s="62">
        <v>-0.30780000000000002</v>
      </c>
      <c r="D632" s="89">
        <v>9.6699999999999994E-2</v>
      </c>
      <c r="E632" s="62">
        <v>0.57889999999999997</v>
      </c>
      <c r="F632" s="62">
        <v>0.65569999999999995</v>
      </c>
      <c r="G632" s="62">
        <v>123.35008000000001</v>
      </c>
      <c r="H632" s="62">
        <v>112.12827</v>
      </c>
      <c r="I632" s="62">
        <v>425.9631</v>
      </c>
    </row>
    <row r="633" spans="1:9" x14ac:dyDescent="0.35">
      <c r="A633" s="196">
        <v>43665</v>
      </c>
      <c r="B633" s="62">
        <v>-0.40810000000000002</v>
      </c>
      <c r="C633" s="62">
        <v>-0.3</v>
      </c>
      <c r="D633" s="89">
        <v>0.11269999999999999</v>
      </c>
      <c r="E633" s="62">
        <v>0.59770000000000001</v>
      </c>
      <c r="F633" s="62">
        <v>0.67310000000000003</v>
      </c>
      <c r="G633" s="62">
        <v>123.43737</v>
      </c>
      <c r="H633" s="62">
        <v>112.15783999999999</v>
      </c>
      <c r="I633" s="62">
        <v>424.1232</v>
      </c>
    </row>
    <row r="634" spans="1:9" x14ac:dyDescent="0.35">
      <c r="A634" s="196">
        <v>43664</v>
      </c>
      <c r="B634" s="62">
        <v>-0.41</v>
      </c>
      <c r="C634" s="62">
        <v>-0.28000000000000003</v>
      </c>
      <c r="D634" s="89">
        <v>0.121</v>
      </c>
      <c r="E634" s="62">
        <v>0.60099999999999998</v>
      </c>
      <c r="F634" s="62">
        <v>0.67400000000000004</v>
      </c>
      <c r="G634" s="62">
        <v>124.11402</v>
      </c>
      <c r="H634" s="62">
        <v>112.46474000000001</v>
      </c>
      <c r="I634" s="62">
        <v>424.98903999999999</v>
      </c>
    </row>
    <row r="635" spans="1:9" x14ac:dyDescent="0.35">
      <c r="A635" s="196">
        <v>43663</v>
      </c>
      <c r="B635" s="62">
        <v>-0.41</v>
      </c>
      <c r="C635" s="62">
        <v>-0.26</v>
      </c>
      <c r="D635" s="89">
        <v>0.13300000000000001</v>
      </c>
      <c r="E635" s="62">
        <v>0.60499999999999998</v>
      </c>
      <c r="F635" s="62">
        <v>0.67600000000000005</v>
      </c>
      <c r="G635" s="62">
        <v>123.54443000000001</v>
      </c>
      <c r="H635" s="62">
        <v>112.04519999999999</v>
      </c>
      <c r="I635" s="62">
        <v>417.43961000000002</v>
      </c>
    </row>
    <row r="636" spans="1:9" x14ac:dyDescent="0.35">
      <c r="A636" s="196">
        <v>43662</v>
      </c>
      <c r="B636" s="62">
        <v>-0.39610000000000001</v>
      </c>
      <c r="C636" s="62">
        <v>-0.245</v>
      </c>
      <c r="D636" s="89">
        <v>0.1734</v>
      </c>
      <c r="E636" s="62">
        <v>0.64839999999999998</v>
      </c>
      <c r="F636" s="62">
        <v>0.71889999999999998</v>
      </c>
      <c r="G636" s="62">
        <v>122.44144</v>
      </c>
      <c r="H636" s="62">
        <v>111.46046</v>
      </c>
      <c r="I636" s="62">
        <v>411.07943999999998</v>
      </c>
    </row>
    <row r="637" spans="1:9" x14ac:dyDescent="0.35">
      <c r="A637" s="196">
        <v>43661</v>
      </c>
      <c r="B637" s="62">
        <v>-0.40400000000000003</v>
      </c>
      <c r="C637" s="62">
        <v>-0.2281</v>
      </c>
      <c r="D637" s="89">
        <v>0.19259999999999999</v>
      </c>
      <c r="E637" s="62">
        <v>0.67110000000000003</v>
      </c>
      <c r="F637" s="62">
        <v>0.73909999999999998</v>
      </c>
      <c r="G637" s="62">
        <v>123.18415</v>
      </c>
      <c r="H637" s="62">
        <v>112.8121</v>
      </c>
      <c r="I637" s="62">
        <v>410.04397999999998</v>
      </c>
    </row>
    <row r="638" spans="1:9" x14ac:dyDescent="0.35">
      <c r="A638" s="196">
        <v>43658</v>
      </c>
      <c r="B638" s="62">
        <v>-0.39100000000000001</v>
      </c>
      <c r="C638" s="62">
        <v>-0.2099</v>
      </c>
      <c r="D638" s="89">
        <v>0.2339</v>
      </c>
      <c r="E638" s="62">
        <v>0.71889999999999998</v>
      </c>
      <c r="F638" s="62">
        <v>0.79239999999999999</v>
      </c>
      <c r="G638" s="62">
        <v>123.37945000000001</v>
      </c>
      <c r="H638" s="62">
        <v>112.51364</v>
      </c>
      <c r="I638" s="62">
        <v>407.65557999999999</v>
      </c>
    </row>
    <row r="639" spans="1:9" x14ac:dyDescent="0.35">
      <c r="A639" s="196">
        <v>43657</v>
      </c>
      <c r="B639" s="62">
        <v>-0.38</v>
      </c>
      <c r="C639" s="62">
        <v>-0.19</v>
      </c>
      <c r="D639" s="89">
        <v>0.22600000000000001</v>
      </c>
      <c r="E639" s="62">
        <v>0.70799999999999996</v>
      </c>
      <c r="F639" s="62">
        <v>0.78100000000000003</v>
      </c>
      <c r="G639" s="62">
        <v>124.21156000000001</v>
      </c>
      <c r="H639" s="62">
        <v>113.14249</v>
      </c>
      <c r="I639" s="62">
        <v>407.64496000000003</v>
      </c>
    </row>
    <row r="640" spans="1:9" x14ac:dyDescent="0.35">
      <c r="A640" s="196">
        <v>43656</v>
      </c>
      <c r="B640" s="62">
        <v>-0.38</v>
      </c>
      <c r="C640" s="62">
        <v>-0.22</v>
      </c>
      <c r="D640" s="89">
        <v>0.16800000000000001</v>
      </c>
      <c r="E640" s="62">
        <v>0.63200000000000001</v>
      </c>
      <c r="F640" s="62">
        <v>0.7</v>
      </c>
      <c r="G640" s="62">
        <v>125.94035</v>
      </c>
      <c r="H640" s="62">
        <v>115.12806</v>
      </c>
      <c r="I640" s="62">
        <v>411.89278999999999</v>
      </c>
    </row>
    <row r="641" spans="1:9" x14ac:dyDescent="0.35">
      <c r="A641" s="196">
        <v>43655</v>
      </c>
      <c r="B641" s="62">
        <v>-0.38</v>
      </c>
      <c r="C641" s="62">
        <v>-0.24</v>
      </c>
      <c r="D641" s="89">
        <v>0.13300000000000001</v>
      </c>
      <c r="E641" s="62">
        <v>0.59399999999999997</v>
      </c>
      <c r="F641" s="62">
        <v>0.66400000000000003</v>
      </c>
      <c r="G641" s="62">
        <v>127.12974</v>
      </c>
      <c r="H641" s="62">
        <v>116.04002</v>
      </c>
      <c r="I641" s="62">
        <v>413.72867000000002</v>
      </c>
    </row>
    <row r="642" spans="1:9" x14ac:dyDescent="0.35">
      <c r="A642" s="196">
        <v>43654</v>
      </c>
      <c r="B642" s="62">
        <v>-0.38069999999999998</v>
      </c>
      <c r="C642" s="62">
        <v>-0.27800000000000002</v>
      </c>
      <c r="D642" s="89">
        <v>0.1026</v>
      </c>
      <c r="E642" s="62">
        <v>0.55959999999999999</v>
      </c>
      <c r="F642" s="62">
        <v>0.63009999999999999</v>
      </c>
      <c r="G642" s="62">
        <v>126.10448</v>
      </c>
      <c r="H642" s="62">
        <v>115.75945</v>
      </c>
      <c r="I642" s="62">
        <v>407.31002999999998</v>
      </c>
    </row>
    <row r="643" spans="1:9" x14ac:dyDescent="0.35">
      <c r="A643" s="196">
        <v>43651</v>
      </c>
      <c r="B643" s="62">
        <v>-0.3836</v>
      </c>
      <c r="C643" s="62">
        <v>-0.27400000000000002</v>
      </c>
      <c r="D643" s="89">
        <v>0.1061</v>
      </c>
      <c r="E643" s="62">
        <v>0.57310000000000005</v>
      </c>
      <c r="F643" s="62">
        <v>0.64559999999999995</v>
      </c>
      <c r="G643" s="62">
        <v>125.35728</v>
      </c>
      <c r="H643" s="62">
        <v>115.21263999999999</v>
      </c>
      <c r="I643" s="62">
        <v>403.80371000000002</v>
      </c>
    </row>
    <row r="644" spans="1:9" x14ac:dyDescent="0.35">
      <c r="A644" s="196">
        <v>43650</v>
      </c>
      <c r="B644" s="62">
        <v>-0.39</v>
      </c>
      <c r="C644" s="62">
        <v>-0.28999999999999998</v>
      </c>
      <c r="D644" s="89">
        <v>7.2999999999999995E-2</v>
      </c>
      <c r="E644" s="62">
        <v>0.54</v>
      </c>
      <c r="F644" s="62">
        <v>0.61399999999999999</v>
      </c>
      <c r="G644" s="62">
        <v>126.93004000000001</v>
      </c>
      <c r="H644" s="62">
        <v>116.16616</v>
      </c>
      <c r="I644" s="62">
        <v>405.9248</v>
      </c>
    </row>
    <row r="645" spans="1:9" x14ac:dyDescent="0.35">
      <c r="A645" s="196">
        <v>43649</v>
      </c>
      <c r="B645" s="62">
        <v>-0.39</v>
      </c>
      <c r="C645" s="62">
        <v>-0.27</v>
      </c>
      <c r="D645" s="89">
        <v>0.104</v>
      </c>
      <c r="E645" s="62">
        <v>0.58099999999999996</v>
      </c>
      <c r="F645" s="62">
        <v>0.65600000000000003</v>
      </c>
      <c r="G645" s="62">
        <v>129.04927000000001</v>
      </c>
      <c r="H645" s="62">
        <v>118.01988</v>
      </c>
      <c r="I645" s="62">
        <v>408.94772</v>
      </c>
    </row>
    <row r="646" spans="1:9" x14ac:dyDescent="0.35">
      <c r="A646" s="196">
        <v>43648</v>
      </c>
      <c r="B646" s="62">
        <v>-0.38</v>
      </c>
      <c r="C646" s="62">
        <v>-0.26</v>
      </c>
      <c r="D646" s="89">
        <v>0.14399999999999999</v>
      </c>
      <c r="E646" s="62">
        <v>0.63700000000000001</v>
      </c>
      <c r="F646" s="62">
        <v>0.71499999999999997</v>
      </c>
      <c r="G646" s="62">
        <v>131.65192999999999</v>
      </c>
      <c r="H646" s="62">
        <v>119.05794</v>
      </c>
      <c r="I646" s="62">
        <v>415.97070000000002</v>
      </c>
    </row>
    <row r="647" spans="1:9" x14ac:dyDescent="0.35">
      <c r="A647" s="196">
        <v>43647</v>
      </c>
      <c r="B647" s="62">
        <v>-0.3644</v>
      </c>
      <c r="C647" s="62">
        <v>-0.25800000000000001</v>
      </c>
      <c r="D647" s="89">
        <v>0.15540000000000001</v>
      </c>
      <c r="E647" s="62">
        <v>0.63890000000000002</v>
      </c>
      <c r="F647" s="62">
        <v>0.70989999999999998</v>
      </c>
      <c r="G647" s="62">
        <v>132.56117</v>
      </c>
      <c r="H647" s="62">
        <v>119.97230999999999</v>
      </c>
      <c r="I647" s="62">
        <v>419.68857000000003</v>
      </c>
    </row>
    <row r="648" spans="1:9" x14ac:dyDescent="0.35">
      <c r="A648" s="196">
        <v>43644</v>
      </c>
      <c r="B648" s="62">
        <v>-0.36</v>
      </c>
      <c r="C648" s="62">
        <v>-0.23</v>
      </c>
      <c r="D648" s="89">
        <v>0.17</v>
      </c>
      <c r="E648" s="62">
        <v>0.64900000000000002</v>
      </c>
      <c r="F648" s="62">
        <v>0.71899999999999997</v>
      </c>
      <c r="G648" s="62">
        <v>133.72452000000001</v>
      </c>
      <c r="H648" s="62">
        <v>119.77065</v>
      </c>
      <c r="I648" s="62">
        <v>422.52175999999997</v>
      </c>
    </row>
    <row r="649" spans="1:9" x14ac:dyDescent="0.35">
      <c r="A649" s="196">
        <v>43643</v>
      </c>
      <c r="B649" s="62">
        <v>-0.36</v>
      </c>
      <c r="C649" s="62">
        <v>-0.22</v>
      </c>
      <c r="D649" s="89">
        <v>0.17899999999999999</v>
      </c>
      <c r="E649" s="62">
        <v>0.64700000000000002</v>
      </c>
      <c r="F649" s="62">
        <v>0.71299999999999997</v>
      </c>
      <c r="G649" s="62">
        <v>134.53407000000001</v>
      </c>
      <c r="H649" s="62">
        <v>120.16189</v>
      </c>
      <c r="I649" s="62">
        <v>427.17635999999999</v>
      </c>
    </row>
    <row r="650" spans="1:9" x14ac:dyDescent="0.35">
      <c r="A650" s="196">
        <v>43642</v>
      </c>
      <c r="B650" s="62">
        <v>-0.35</v>
      </c>
      <c r="C650" s="62">
        <v>-0.2</v>
      </c>
      <c r="D650" s="89">
        <v>0.20100000000000001</v>
      </c>
      <c r="E650" s="62">
        <v>0.66900000000000004</v>
      </c>
      <c r="F650" s="62">
        <v>0.73499999999999999</v>
      </c>
      <c r="G650" s="62">
        <v>134.55736999999999</v>
      </c>
      <c r="H650" s="62">
        <v>119.89407</v>
      </c>
      <c r="I650" s="62">
        <v>431.11757999999998</v>
      </c>
    </row>
    <row r="651" spans="1:9" x14ac:dyDescent="0.35">
      <c r="A651" s="196">
        <v>43641</v>
      </c>
      <c r="B651" s="62">
        <v>-0.36</v>
      </c>
      <c r="C651" s="62">
        <v>-0.21</v>
      </c>
      <c r="D651" s="89">
        <v>0.18</v>
      </c>
      <c r="E651" s="62">
        <v>0.64900000000000002</v>
      </c>
      <c r="F651" s="62">
        <v>0.71499999999999997</v>
      </c>
      <c r="G651" s="62">
        <v>134.93690000000001</v>
      </c>
      <c r="H651" s="62">
        <v>119.78263</v>
      </c>
      <c r="I651" s="62">
        <v>431.61687999999998</v>
      </c>
    </row>
    <row r="652" spans="1:9" x14ac:dyDescent="0.35">
      <c r="A652" s="196">
        <v>43640</v>
      </c>
      <c r="B652" s="62">
        <v>-0.35270000000000001</v>
      </c>
      <c r="C652" s="62">
        <v>-0.20899999999999999</v>
      </c>
      <c r="D652" s="89">
        <v>0.20499999999999999</v>
      </c>
      <c r="E652" s="62">
        <v>0.67400000000000004</v>
      </c>
      <c r="F652" s="62">
        <v>0.73850000000000005</v>
      </c>
      <c r="G652" s="62">
        <v>135.06232</v>
      </c>
      <c r="H652" s="62">
        <v>119.58181</v>
      </c>
      <c r="I652" s="62">
        <v>424.86020000000002</v>
      </c>
    </row>
    <row r="653" spans="1:9" x14ac:dyDescent="0.35">
      <c r="A653" s="196">
        <v>43637</v>
      </c>
      <c r="B653" s="62">
        <v>-0.34810000000000002</v>
      </c>
      <c r="C653" s="62">
        <v>-0.19</v>
      </c>
      <c r="D653" s="89">
        <v>0.2324</v>
      </c>
      <c r="E653" s="62">
        <v>0.70660000000000001</v>
      </c>
      <c r="F653" s="62">
        <v>0.77049999999999996</v>
      </c>
      <c r="G653" s="62">
        <v>135.24520999999999</v>
      </c>
      <c r="H653" s="62">
        <v>119.27388999999999</v>
      </c>
      <c r="I653" s="62">
        <v>421.23520000000002</v>
      </c>
    </row>
    <row r="654" spans="1:9" x14ac:dyDescent="0.35">
      <c r="A654" s="196">
        <v>43636</v>
      </c>
      <c r="B654" s="62">
        <v>-0.36</v>
      </c>
      <c r="C654" s="62">
        <v>-0.21</v>
      </c>
      <c r="D654" s="89">
        <v>0.19900000000000001</v>
      </c>
      <c r="E654" s="62">
        <v>0.66800000000000004</v>
      </c>
      <c r="F654" s="62">
        <v>0.73299999999999998</v>
      </c>
      <c r="G654" s="62">
        <v>136.62354999999999</v>
      </c>
      <c r="H654" s="62">
        <v>121.60629</v>
      </c>
      <c r="I654" s="62">
        <v>423.64672999999999</v>
      </c>
    </row>
    <row r="655" spans="1:9" x14ac:dyDescent="0.35">
      <c r="A655" s="196">
        <v>43635</v>
      </c>
      <c r="B655" s="62">
        <v>-0.35</v>
      </c>
      <c r="C655" s="62">
        <v>-0.23</v>
      </c>
      <c r="D655" s="89">
        <v>0.217</v>
      </c>
      <c r="E655" s="62">
        <v>0.69399999999999995</v>
      </c>
      <c r="F655" s="62">
        <v>0.76200000000000001</v>
      </c>
      <c r="G655" s="62">
        <v>139.69450000000001</v>
      </c>
      <c r="H655" s="62">
        <v>124.56204</v>
      </c>
      <c r="I655" s="62">
        <v>438.68450999999999</v>
      </c>
    </row>
    <row r="656" spans="1:9" x14ac:dyDescent="0.35">
      <c r="A656" s="196">
        <v>43634</v>
      </c>
      <c r="B656" s="62">
        <v>-0.34</v>
      </c>
      <c r="C656" s="62">
        <v>-0.22</v>
      </c>
      <c r="D656" s="89">
        <v>0.193</v>
      </c>
      <c r="E656" s="62">
        <v>0.67700000000000005</v>
      </c>
      <c r="F656" s="62">
        <v>0.747</v>
      </c>
      <c r="G656" s="62">
        <v>143.49253999999999</v>
      </c>
      <c r="H656" s="62">
        <v>129.2963</v>
      </c>
      <c r="I656" s="62">
        <v>449.77965999999998</v>
      </c>
    </row>
    <row r="657" spans="1:9" x14ac:dyDescent="0.35">
      <c r="A657" s="196">
        <v>43633</v>
      </c>
      <c r="B657" s="62">
        <v>-0.3</v>
      </c>
      <c r="C657" s="62">
        <v>-0.16</v>
      </c>
      <c r="D657" s="89">
        <v>0.253</v>
      </c>
      <c r="E657" s="62">
        <v>0.73699999999999999</v>
      </c>
      <c r="F657" s="62">
        <v>0.80500000000000005</v>
      </c>
      <c r="G657" s="62">
        <v>144.63603000000001</v>
      </c>
      <c r="H657" s="62">
        <v>130.798</v>
      </c>
      <c r="I657" s="62">
        <v>452.49838</v>
      </c>
    </row>
    <row r="658" spans="1:9" x14ac:dyDescent="0.35">
      <c r="A658" s="196">
        <v>43630</v>
      </c>
      <c r="B658" s="62">
        <v>-0.3</v>
      </c>
      <c r="C658" s="62">
        <v>-0.17</v>
      </c>
      <c r="D658" s="89">
        <v>0.23899999999999999</v>
      </c>
      <c r="E658" s="62">
        <v>0.71799999999999997</v>
      </c>
      <c r="F658" s="62">
        <v>0.78700000000000003</v>
      </c>
      <c r="G658" s="62">
        <v>144.98609999999999</v>
      </c>
      <c r="H658" s="62">
        <v>131.23894999999999</v>
      </c>
      <c r="I658" s="62">
        <v>452.71206999999998</v>
      </c>
    </row>
    <row r="659" spans="1:9" x14ac:dyDescent="0.35">
      <c r="A659" s="196">
        <v>43629</v>
      </c>
      <c r="B659" s="62">
        <v>-0.3</v>
      </c>
      <c r="C659" s="62">
        <v>-0.16</v>
      </c>
      <c r="D659" s="89">
        <v>0.255</v>
      </c>
      <c r="E659" s="62">
        <v>0.74399999999999999</v>
      </c>
      <c r="F659" s="62">
        <v>0.82099999999999995</v>
      </c>
      <c r="G659" s="62">
        <v>144.77126000000001</v>
      </c>
      <c r="H659" s="62">
        <v>131.0676</v>
      </c>
      <c r="I659" s="62">
        <v>450.48336999999998</v>
      </c>
    </row>
    <row r="660" spans="1:9" x14ac:dyDescent="0.35">
      <c r="A660" s="196">
        <v>43628</v>
      </c>
      <c r="B660" s="62">
        <v>-0.3</v>
      </c>
      <c r="C660" s="62">
        <v>-0.15</v>
      </c>
      <c r="D660" s="89">
        <v>0.26600000000000001</v>
      </c>
      <c r="E660" s="62">
        <v>0.76100000000000001</v>
      </c>
      <c r="F660" s="62">
        <v>0.84599999999999997</v>
      </c>
      <c r="G660" s="62">
        <v>144.94540000000001</v>
      </c>
      <c r="H660" s="62">
        <v>131.4315</v>
      </c>
      <c r="I660" s="62">
        <v>451.23867999999999</v>
      </c>
    </row>
    <row r="661" spans="1:9" x14ac:dyDescent="0.35">
      <c r="A661" s="196">
        <v>43627</v>
      </c>
      <c r="B661" s="62">
        <v>-0.28999999999999998</v>
      </c>
      <c r="C661" s="62">
        <v>-0.15</v>
      </c>
      <c r="D661" s="89">
        <v>0.27</v>
      </c>
      <c r="E661" s="62">
        <v>0.76200000000000001</v>
      </c>
      <c r="F661" s="62">
        <v>0.84699999999999998</v>
      </c>
      <c r="G661" s="62">
        <v>144.40887000000001</v>
      </c>
      <c r="H661" s="62">
        <v>131.49503000000001</v>
      </c>
      <c r="I661" s="62">
        <v>448.58623999999998</v>
      </c>
    </row>
    <row r="662" spans="1:9" x14ac:dyDescent="0.35">
      <c r="A662" s="196">
        <v>43626</v>
      </c>
      <c r="B662" s="62">
        <v>-0.28999999999999998</v>
      </c>
      <c r="C662" s="62">
        <v>-0.14000000000000001</v>
      </c>
      <c r="D662" s="89">
        <v>0.28899999999999998</v>
      </c>
      <c r="E662" s="62">
        <v>0.78200000000000003</v>
      </c>
      <c r="F662" s="62">
        <v>0.86699999999999999</v>
      </c>
      <c r="G662" s="62">
        <v>145.46274</v>
      </c>
      <c r="H662" s="62">
        <v>132.98944</v>
      </c>
      <c r="I662" s="62">
        <v>453.68542000000002</v>
      </c>
    </row>
    <row r="663" spans="1:9" x14ac:dyDescent="0.35">
      <c r="A663" s="196">
        <v>43623</v>
      </c>
      <c r="B663" s="62">
        <v>-0.28999999999999998</v>
      </c>
      <c r="C663" s="62">
        <v>-0.15</v>
      </c>
      <c r="D663" s="89">
        <v>0.245</v>
      </c>
      <c r="E663" s="62">
        <v>0.71499999999999997</v>
      </c>
      <c r="F663" s="62">
        <v>0.79200000000000004</v>
      </c>
      <c r="G663" s="62">
        <v>147.59895</v>
      </c>
      <c r="H663" s="62">
        <v>135.69905</v>
      </c>
      <c r="I663" s="62">
        <v>460.94803000000002</v>
      </c>
    </row>
    <row r="664" spans="1:9" x14ac:dyDescent="0.35">
      <c r="A664" s="196">
        <v>43622</v>
      </c>
      <c r="B664" s="62">
        <v>-0.28239999999999998</v>
      </c>
      <c r="C664" s="62">
        <v>-0.13500000000000001</v>
      </c>
      <c r="D664" s="89">
        <v>0.27850000000000003</v>
      </c>
      <c r="E664" s="62">
        <v>0.75149999999999995</v>
      </c>
      <c r="F664" s="62">
        <v>0.83099999999999996</v>
      </c>
      <c r="G664" s="62">
        <v>148.06947</v>
      </c>
      <c r="H664" s="62">
        <v>135.97433000000001</v>
      </c>
      <c r="I664" s="62">
        <v>462.92221000000001</v>
      </c>
    </row>
    <row r="665" spans="1:9" x14ac:dyDescent="0.35">
      <c r="A665" s="196">
        <v>43621</v>
      </c>
      <c r="B665" s="62">
        <v>-0.28999999999999998</v>
      </c>
      <c r="C665" s="62">
        <v>-0.15</v>
      </c>
      <c r="D665" s="89">
        <v>0.27400000000000002</v>
      </c>
      <c r="E665" s="62">
        <v>0.76500000000000001</v>
      </c>
      <c r="F665" s="62">
        <v>0.84899999999999998</v>
      </c>
      <c r="G665" s="62">
        <v>149.63156000000001</v>
      </c>
      <c r="H665" s="62">
        <v>136.68261999999999</v>
      </c>
      <c r="I665" s="62">
        <v>464.45517000000001</v>
      </c>
    </row>
    <row r="666" spans="1:9" x14ac:dyDescent="0.35">
      <c r="A666" s="196">
        <v>43620</v>
      </c>
      <c r="B666" s="62">
        <v>-0.28000000000000003</v>
      </c>
      <c r="C666" s="62">
        <v>-0.11</v>
      </c>
      <c r="D666" s="89">
        <v>0.29799999999999999</v>
      </c>
      <c r="E666" s="62">
        <v>0.78300000000000003</v>
      </c>
      <c r="F666" s="62">
        <v>0.86399999999999999</v>
      </c>
      <c r="G666" s="62">
        <v>153.24095</v>
      </c>
      <c r="H666" s="62">
        <v>138.06627</v>
      </c>
      <c r="I666" s="62">
        <v>465.19860999999997</v>
      </c>
    </row>
    <row r="667" spans="1:9" x14ac:dyDescent="0.35">
      <c r="A667" s="196">
        <v>43619</v>
      </c>
      <c r="B667" s="62">
        <v>-0.27750000000000002</v>
      </c>
      <c r="C667" s="62">
        <v>-0.10390000000000001</v>
      </c>
      <c r="D667" s="89">
        <v>0.31540000000000001</v>
      </c>
      <c r="E667" s="62">
        <v>0.8054</v>
      </c>
      <c r="F667" s="62">
        <v>0.88590000000000002</v>
      </c>
      <c r="G667" s="62">
        <v>156.43494999999999</v>
      </c>
      <c r="H667" s="62">
        <v>138.22228999999999</v>
      </c>
      <c r="I667" s="62">
        <v>469.07162</v>
      </c>
    </row>
    <row r="668" spans="1:9" x14ac:dyDescent="0.35">
      <c r="A668" s="196">
        <v>43616</v>
      </c>
      <c r="B668" s="62">
        <v>-0.28000000000000003</v>
      </c>
      <c r="C668" s="62">
        <v>-0.1</v>
      </c>
      <c r="D668" s="89">
        <v>0.32500000000000001</v>
      </c>
      <c r="E668" s="62">
        <v>0.82599999999999996</v>
      </c>
      <c r="F668" s="62">
        <v>0.90800000000000003</v>
      </c>
      <c r="G668" s="62">
        <v>157.17151999999999</v>
      </c>
      <c r="H668" s="62">
        <v>136.79562000000001</v>
      </c>
      <c r="I668" s="62">
        <v>460.03451999999999</v>
      </c>
    </row>
    <row r="669" spans="1:9" x14ac:dyDescent="0.35">
      <c r="A669" s="196">
        <v>43615</v>
      </c>
      <c r="B669" s="62">
        <v>-0.28999999999999998</v>
      </c>
      <c r="C669" s="62">
        <v>-8.3900000000000002E-2</v>
      </c>
      <c r="D669" s="89">
        <v>0.34</v>
      </c>
      <c r="E669" s="62">
        <v>0.86</v>
      </c>
      <c r="F669" s="62">
        <v>0.95</v>
      </c>
      <c r="G669" s="62">
        <v>155.62817000000001</v>
      </c>
      <c r="H669" s="62">
        <v>135.17322999999999</v>
      </c>
      <c r="I669" s="62">
        <v>447.86901999999998</v>
      </c>
    </row>
    <row r="670" spans="1:9" x14ac:dyDescent="0.35">
      <c r="A670" s="196">
        <v>43614</v>
      </c>
      <c r="B670" s="62">
        <v>-0.28999999999999998</v>
      </c>
      <c r="C670" s="62">
        <v>-8.2000000000000003E-2</v>
      </c>
      <c r="D670" s="89">
        <v>0.34</v>
      </c>
      <c r="E670" s="62">
        <v>0.86</v>
      </c>
      <c r="F670" s="62">
        <v>0.94</v>
      </c>
      <c r="G670" s="62">
        <v>156.81397999999999</v>
      </c>
      <c r="H670" s="62">
        <v>135.63676000000001</v>
      </c>
      <c r="I670" s="62">
        <v>446.23489000000001</v>
      </c>
    </row>
    <row r="671" spans="1:9" x14ac:dyDescent="0.35">
      <c r="A671" s="196">
        <v>43613</v>
      </c>
      <c r="B671" s="62">
        <v>-0.26</v>
      </c>
      <c r="C671" s="62">
        <v>-7.0000000000000007E-2</v>
      </c>
      <c r="D671" s="89">
        <v>0.35</v>
      </c>
      <c r="E671" s="62">
        <v>0.88</v>
      </c>
      <c r="F671" s="62">
        <v>0.96</v>
      </c>
      <c r="G671" s="62">
        <v>154.97049999999999</v>
      </c>
      <c r="H671" s="62">
        <v>134.72371000000001</v>
      </c>
      <c r="I671" s="62">
        <v>439.95553999999998</v>
      </c>
    </row>
    <row r="672" spans="1:9" x14ac:dyDescent="0.35">
      <c r="A672" s="196">
        <v>43612</v>
      </c>
      <c r="B672" s="62">
        <v>-0.28000000000000003</v>
      </c>
      <c r="C672" s="62">
        <v>-0.05</v>
      </c>
      <c r="D672" s="89">
        <v>0.37</v>
      </c>
      <c r="E672" s="62">
        <v>0.89</v>
      </c>
      <c r="F672" s="62">
        <v>0.97</v>
      </c>
      <c r="G672" s="62">
        <v>153.37486000000001</v>
      </c>
      <c r="H672" s="62">
        <v>134.63840999999999</v>
      </c>
      <c r="I672" s="62">
        <v>436.26569000000001</v>
      </c>
    </row>
    <row r="673" spans="1:9" x14ac:dyDescent="0.35">
      <c r="A673" s="196">
        <v>43609</v>
      </c>
      <c r="B673" s="62">
        <v>-0.26</v>
      </c>
      <c r="C673" s="62">
        <v>-0.05</v>
      </c>
      <c r="D673" s="89">
        <v>0.39700000000000002</v>
      </c>
      <c r="E673" s="62">
        <v>0.91500000000000004</v>
      </c>
      <c r="F673" s="62">
        <v>0.998</v>
      </c>
      <c r="G673" s="62">
        <v>152.90163999999999</v>
      </c>
      <c r="H673" s="62">
        <v>133.93494999999999</v>
      </c>
      <c r="I673" s="62">
        <v>435.73853000000003</v>
      </c>
    </row>
    <row r="674" spans="1:9" x14ac:dyDescent="0.35">
      <c r="A674" s="196">
        <v>43608</v>
      </c>
      <c r="B674" s="62">
        <v>-0.26500000000000001</v>
      </c>
      <c r="C674" s="62">
        <v>-6.0199999999999997E-2</v>
      </c>
      <c r="D674" s="89">
        <v>0.40100000000000002</v>
      </c>
      <c r="E674" s="62">
        <v>0.91749999999999998</v>
      </c>
      <c r="F674" s="62">
        <v>0.99719999999999998</v>
      </c>
      <c r="G674" s="62">
        <v>152.64398</v>
      </c>
      <c r="H674" s="62">
        <v>133.76524000000001</v>
      </c>
      <c r="I674" s="62">
        <v>437.94146999999998</v>
      </c>
    </row>
    <row r="675" spans="1:9" x14ac:dyDescent="0.35">
      <c r="A675" s="196">
        <v>43607</v>
      </c>
      <c r="B675" s="62">
        <v>-0.26</v>
      </c>
      <c r="C675" s="62">
        <v>-0.04</v>
      </c>
      <c r="D675" s="89">
        <v>0.42499999999999999</v>
      </c>
      <c r="E675" s="62">
        <v>0.94399999999999995</v>
      </c>
      <c r="F675" s="62">
        <v>1.026</v>
      </c>
      <c r="G675" s="62">
        <v>147.96788000000001</v>
      </c>
      <c r="H675" s="62">
        <v>130.59924000000001</v>
      </c>
      <c r="I675" s="62">
        <v>428.95821999999998</v>
      </c>
    </row>
    <row r="676" spans="1:9" x14ac:dyDescent="0.35">
      <c r="A676" s="196">
        <v>43606</v>
      </c>
      <c r="B676" s="62">
        <v>-0.26</v>
      </c>
      <c r="C676" s="62">
        <v>-0.02</v>
      </c>
      <c r="D676" s="89">
        <v>0.442</v>
      </c>
      <c r="E676" s="62">
        <v>0.95899999999999996</v>
      </c>
      <c r="F676" s="62">
        <v>1.04</v>
      </c>
      <c r="G676" s="62">
        <v>146.0155</v>
      </c>
      <c r="H676" s="62">
        <v>129.02715000000001</v>
      </c>
      <c r="I676" s="62">
        <v>427.50986</v>
      </c>
    </row>
    <row r="677" spans="1:9" x14ac:dyDescent="0.35">
      <c r="A677" s="196">
        <v>43605</v>
      </c>
      <c r="B677" s="62">
        <v>-0.26</v>
      </c>
      <c r="C677" s="62">
        <v>-0.03</v>
      </c>
      <c r="D677" s="89">
        <v>0.438</v>
      </c>
      <c r="E677" s="62">
        <v>0.95099999999999996</v>
      </c>
      <c r="F677" s="62">
        <v>1.032</v>
      </c>
      <c r="G677" s="62">
        <v>146.16942</v>
      </c>
      <c r="H677" s="62">
        <v>129.14580000000001</v>
      </c>
      <c r="I677" s="62">
        <v>431.24149</v>
      </c>
    </row>
    <row r="678" spans="1:9" x14ac:dyDescent="0.35">
      <c r="A678" s="196">
        <v>43602</v>
      </c>
      <c r="B678" s="62">
        <v>-0.28000000000000003</v>
      </c>
      <c r="C678" s="62">
        <v>-0.03</v>
      </c>
      <c r="D678" s="89">
        <v>0.41</v>
      </c>
      <c r="E678" s="62">
        <v>0.93</v>
      </c>
      <c r="F678" s="62">
        <v>1.01</v>
      </c>
      <c r="G678" s="62">
        <v>146.13121000000001</v>
      </c>
      <c r="H678" s="62">
        <v>129.09674000000001</v>
      </c>
      <c r="I678" s="62">
        <v>431.88137999999998</v>
      </c>
    </row>
    <row r="679" spans="1:9" x14ac:dyDescent="0.35">
      <c r="A679" s="196">
        <v>43601</v>
      </c>
      <c r="B679" s="62">
        <v>-0.27</v>
      </c>
      <c r="C679" s="62">
        <v>-0.02</v>
      </c>
      <c r="D679" s="89">
        <v>0.42</v>
      </c>
      <c r="E679" s="62">
        <v>0.9345</v>
      </c>
      <c r="F679" s="62">
        <v>1.01</v>
      </c>
      <c r="G679" s="62">
        <v>146.49931000000001</v>
      </c>
      <c r="H679" s="62">
        <v>129.39124000000001</v>
      </c>
      <c r="I679" s="62">
        <v>434.55423000000002</v>
      </c>
    </row>
    <row r="680" spans="1:9" x14ac:dyDescent="0.35">
      <c r="A680" s="196">
        <v>43600</v>
      </c>
      <c r="B680" s="62">
        <v>-0.27</v>
      </c>
      <c r="C680" s="62">
        <v>-0.03</v>
      </c>
      <c r="D680" s="89">
        <v>0.4</v>
      </c>
      <c r="E680" s="62">
        <v>0.92</v>
      </c>
      <c r="F680" s="62">
        <v>1</v>
      </c>
      <c r="G680" s="62">
        <v>147.55043000000001</v>
      </c>
      <c r="H680" s="62">
        <v>130.36232000000001</v>
      </c>
      <c r="I680" s="62">
        <v>436.85059000000001</v>
      </c>
    </row>
    <row r="681" spans="1:9" x14ac:dyDescent="0.35">
      <c r="A681" s="196">
        <v>43599</v>
      </c>
      <c r="B681" s="62">
        <v>-0.26</v>
      </c>
      <c r="C681" s="62">
        <v>-0.02</v>
      </c>
      <c r="D681" s="89">
        <v>0.4365</v>
      </c>
      <c r="E681" s="62">
        <v>0.9405</v>
      </c>
      <c r="F681" s="62">
        <v>1.02</v>
      </c>
      <c r="G681" s="62">
        <v>146.27208999999999</v>
      </c>
      <c r="H681" s="62">
        <v>129.65030999999999</v>
      </c>
      <c r="I681" s="62">
        <v>435.41458</v>
      </c>
    </row>
    <row r="682" spans="1:9" x14ac:dyDescent="0.35">
      <c r="A682" s="196">
        <v>43598</v>
      </c>
      <c r="B682" s="62">
        <v>-0.26</v>
      </c>
      <c r="C682" s="62">
        <v>-7.9000000000000008E-3</v>
      </c>
      <c r="D682" s="89">
        <v>0.43</v>
      </c>
      <c r="E682" s="62">
        <v>0.95299999999999996</v>
      </c>
      <c r="F682" s="62">
        <v>1.028</v>
      </c>
      <c r="G682" s="62">
        <v>145.54125999999999</v>
      </c>
      <c r="H682" s="62">
        <v>128.58578</v>
      </c>
      <c r="I682" s="62">
        <v>432.90893999999997</v>
      </c>
    </row>
    <row r="683" spans="1:9" x14ac:dyDescent="0.35">
      <c r="A683" s="196">
        <v>43595</v>
      </c>
      <c r="B683" s="62">
        <v>-0.26</v>
      </c>
      <c r="C683" s="62">
        <v>8.9999999999999993E-3</v>
      </c>
      <c r="D683" s="89">
        <v>0.46</v>
      </c>
      <c r="E683" s="62">
        <v>0.998</v>
      </c>
      <c r="F683" s="62">
        <v>1.077</v>
      </c>
      <c r="G683" s="62">
        <v>142.35217</v>
      </c>
      <c r="H683" s="62">
        <v>125.87366</v>
      </c>
      <c r="I683" s="62">
        <v>425.47449</v>
      </c>
    </row>
    <row r="684" spans="1:9" x14ac:dyDescent="0.35">
      <c r="A684" s="196">
        <v>43594</v>
      </c>
      <c r="B684" s="62">
        <v>-0.24</v>
      </c>
      <c r="C684" s="62">
        <v>2E-3</v>
      </c>
      <c r="D684" s="89">
        <v>0.47</v>
      </c>
      <c r="E684" s="62">
        <v>0.98399999999999999</v>
      </c>
      <c r="F684" s="62">
        <v>1.0609999999999999</v>
      </c>
      <c r="G684" s="62">
        <v>142.90475000000001</v>
      </c>
      <c r="H684" s="62">
        <v>125.28895</v>
      </c>
      <c r="I684" s="62">
        <v>426.41372999999999</v>
      </c>
    </row>
    <row r="685" spans="1:9" x14ac:dyDescent="0.35">
      <c r="A685" s="196">
        <v>43593</v>
      </c>
      <c r="B685" s="62">
        <v>-0.23</v>
      </c>
      <c r="C685" s="62">
        <v>8.0000000000000002E-3</v>
      </c>
      <c r="D685" s="89">
        <v>0.45</v>
      </c>
      <c r="E685" s="62">
        <v>0.98</v>
      </c>
      <c r="F685" s="62">
        <v>1.06</v>
      </c>
      <c r="G685" s="62">
        <v>139.34864999999999</v>
      </c>
      <c r="H685" s="62">
        <v>122.1925</v>
      </c>
      <c r="I685" s="62">
        <v>419.67514</v>
      </c>
    </row>
    <row r="686" spans="1:9" x14ac:dyDescent="0.35">
      <c r="A686" s="196">
        <v>43592</v>
      </c>
      <c r="B686" s="62">
        <v>-0.25</v>
      </c>
      <c r="C686" s="62">
        <v>5.5999999999999999E-3</v>
      </c>
      <c r="D686" s="89">
        <v>0.46700000000000003</v>
      </c>
      <c r="E686" s="62">
        <v>0.98750000000000004</v>
      </c>
      <c r="F686" s="62">
        <v>1.0660000000000001</v>
      </c>
      <c r="G686" s="62">
        <v>135.86834999999999</v>
      </c>
      <c r="H686" s="62">
        <v>118.25304</v>
      </c>
      <c r="I686" s="62">
        <v>409.96859999999998</v>
      </c>
    </row>
    <row r="687" spans="1:9" x14ac:dyDescent="0.35">
      <c r="A687" s="196">
        <v>43591</v>
      </c>
      <c r="B687" s="62">
        <v>-0.25</v>
      </c>
      <c r="C687" s="62">
        <v>2.7E-2</v>
      </c>
      <c r="D687" s="89">
        <v>0.51049999999999995</v>
      </c>
      <c r="E687" s="62">
        <v>1.0295000000000001</v>
      </c>
      <c r="F687" s="62">
        <v>1.1000000000000001</v>
      </c>
      <c r="G687" s="62">
        <v>134.01903999999999</v>
      </c>
      <c r="H687" s="62">
        <v>115.77513999999999</v>
      </c>
      <c r="I687" s="62">
        <v>398.80153999999999</v>
      </c>
    </row>
    <row r="688" spans="1:9" x14ac:dyDescent="0.35">
      <c r="A688" s="196">
        <v>43588</v>
      </c>
      <c r="B688" s="62">
        <v>-0.25</v>
      </c>
      <c r="C688" s="62">
        <v>3.7999999999999999E-2</v>
      </c>
      <c r="D688" s="89">
        <v>0.5</v>
      </c>
      <c r="E688" s="62">
        <v>1.05</v>
      </c>
      <c r="F688" s="62">
        <v>1.1200000000000001</v>
      </c>
      <c r="G688" s="62">
        <v>133.36639</v>
      </c>
      <c r="H688" s="62">
        <v>115.39042999999999</v>
      </c>
      <c r="I688" s="62">
        <v>397.89443999999997</v>
      </c>
    </row>
    <row r="689" spans="1:9" x14ac:dyDescent="0.35">
      <c r="A689" s="196">
        <v>43587</v>
      </c>
      <c r="B689" s="62">
        <v>-0.25</v>
      </c>
      <c r="C689" s="62">
        <v>3.5000000000000003E-2</v>
      </c>
      <c r="D689" s="89">
        <v>0.51949999999999996</v>
      </c>
      <c r="E689" s="62">
        <v>1.03</v>
      </c>
      <c r="F689" s="62">
        <v>1.1100000000000001</v>
      </c>
      <c r="G689" s="62">
        <v>133.16548</v>
      </c>
      <c r="H689" s="62">
        <v>114.98728</v>
      </c>
      <c r="I689" s="62">
        <v>394.43414000000001</v>
      </c>
    </row>
    <row r="690" spans="1:9" x14ac:dyDescent="0.35">
      <c r="A690" s="196">
        <v>43586</v>
      </c>
      <c r="B690" s="62">
        <v>-0.25</v>
      </c>
      <c r="C690" s="62">
        <v>2.9000000000000001E-2</v>
      </c>
      <c r="D690" s="89">
        <v>0.49</v>
      </c>
      <c r="E690" s="62">
        <v>1.02</v>
      </c>
      <c r="F690" s="62">
        <v>1.1000000000000001</v>
      </c>
      <c r="G690" s="62">
        <v>133.17517000000001</v>
      </c>
      <c r="H690" s="62">
        <v>115.34636999999999</v>
      </c>
      <c r="I690" s="62">
        <v>389.68936000000002</v>
      </c>
    </row>
    <row r="691" spans="1:9" x14ac:dyDescent="0.35">
      <c r="A691" s="196">
        <v>43585</v>
      </c>
      <c r="B691" s="62">
        <v>-0.25</v>
      </c>
      <c r="C691" s="62">
        <v>3.2500000000000001E-2</v>
      </c>
      <c r="D691" s="89">
        <v>0.49</v>
      </c>
      <c r="E691" s="62">
        <v>1.02</v>
      </c>
      <c r="F691" s="62">
        <v>1.1000000000000001</v>
      </c>
      <c r="G691" s="62">
        <v>133.17517000000001</v>
      </c>
      <c r="H691" s="62">
        <v>115.34636999999999</v>
      </c>
      <c r="I691" s="62">
        <v>392.71355999999997</v>
      </c>
    </row>
    <row r="692" spans="1:9" x14ac:dyDescent="0.35">
      <c r="A692" s="196">
        <v>43584</v>
      </c>
      <c r="B692" s="62">
        <v>-0.25</v>
      </c>
      <c r="C692" s="62">
        <v>3.2000000000000001E-2</v>
      </c>
      <c r="D692" s="89">
        <v>0.49</v>
      </c>
      <c r="E692" s="62">
        <v>1.0229999999999999</v>
      </c>
      <c r="F692" s="62">
        <v>1.1000000000000001</v>
      </c>
      <c r="G692" s="62">
        <v>134.14493999999999</v>
      </c>
      <c r="H692" s="62">
        <v>116.99794</v>
      </c>
      <c r="I692" s="62">
        <v>394.45258000000001</v>
      </c>
    </row>
    <row r="693" spans="1:9" x14ac:dyDescent="0.35">
      <c r="A693" s="196">
        <v>43581</v>
      </c>
      <c r="B693" s="62">
        <v>-0.25</v>
      </c>
      <c r="C693" s="62">
        <v>2.1700000000000001E-2</v>
      </c>
      <c r="D693" s="89">
        <v>0.47</v>
      </c>
      <c r="E693" s="62">
        <v>1.01</v>
      </c>
      <c r="F693" s="62">
        <v>1.0900000000000001</v>
      </c>
      <c r="G693" s="62">
        <v>135.79642999999999</v>
      </c>
      <c r="H693" s="62">
        <v>118.48166999999999</v>
      </c>
      <c r="I693" s="62">
        <v>395.82117</v>
      </c>
    </row>
    <row r="694" spans="1:9" x14ac:dyDescent="0.35">
      <c r="A694" s="196">
        <v>43580</v>
      </c>
      <c r="B694" s="62">
        <v>-0.25</v>
      </c>
      <c r="C694" s="62">
        <v>2.1999999999999999E-2</v>
      </c>
      <c r="D694" s="89">
        <v>0.496</v>
      </c>
      <c r="E694" s="62">
        <v>1.018</v>
      </c>
      <c r="F694" s="62">
        <v>1.0980000000000001</v>
      </c>
      <c r="G694" s="62">
        <v>135.80304000000001</v>
      </c>
      <c r="H694" s="62">
        <v>118.65267</v>
      </c>
      <c r="I694" s="62">
        <v>393.35955999999999</v>
      </c>
    </row>
    <row r="695" spans="1:9" x14ac:dyDescent="0.35">
      <c r="A695" s="196">
        <v>43579</v>
      </c>
      <c r="B695" s="62">
        <v>-0.25</v>
      </c>
      <c r="C695" s="62">
        <v>1.4500000000000001E-2</v>
      </c>
      <c r="D695" s="89">
        <v>0.47</v>
      </c>
      <c r="E695" s="62">
        <v>1</v>
      </c>
      <c r="F695" s="62">
        <v>1.08</v>
      </c>
      <c r="G695" s="62">
        <v>135.77656999999999</v>
      </c>
      <c r="H695" s="62">
        <v>119.85514999999999</v>
      </c>
      <c r="I695" s="62">
        <v>387.09372000000002</v>
      </c>
    </row>
    <row r="696" spans="1:9" x14ac:dyDescent="0.35">
      <c r="A696" s="196">
        <v>43578</v>
      </c>
      <c r="B696" s="62">
        <v>-0.25</v>
      </c>
      <c r="C696" s="62">
        <v>4.4999999999999998E-2</v>
      </c>
      <c r="D696" s="89">
        <v>0.52</v>
      </c>
      <c r="E696" s="62">
        <v>1.06</v>
      </c>
      <c r="F696" s="62">
        <v>1.1399999999999999</v>
      </c>
      <c r="G696" s="62">
        <v>135.37126000000001</v>
      </c>
      <c r="H696" s="62">
        <v>120.68738999999999</v>
      </c>
      <c r="I696" s="62">
        <v>382.99871999999999</v>
      </c>
    </row>
    <row r="697" spans="1:9" x14ac:dyDescent="0.35">
      <c r="A697" s="196">
        <v>43577</v>
      </c>
      <c r="B697" s="62">
        <v>-0.26</v>
      </c>
      <c r="C697" s="62">
        <v>2.63E-2</v>
      </c>
      <c r="D697" s="89">
        <v>0.5</v>
      </c>
      <c r="E697" s="62">
        <v>1.04</v>
      </c>
      <c r="F697" s="62">
        <v>1.1299999999999999</v>
      </c>
      <c r="G697" s="62">
        <v>136.23674</v>
      </c>
      <c r="H697" s="62">
        <v>122.4226</v>
      </c>
      <c r="I697" s="62">
        <v>386.29955999999999</v>
      </c>
    </row>
    <row r="698" spans="1:9" x14ac:dyDescent="0.35">
      <c r="A698" s="196">
        <v>43574</v>
      </c>
      <c r="B698" s="62">
        <v>-0.26</v>
      </c>
      <c r="C698" s="62">
        <v>3.6999999999999998E-2</v>
      </c>
      <c r="D698" s="89">
        <v>0.52400000000000002</v>
      </c>
      <c r="E698" s="62">
        <v>1.0469999999999999</v>
      </c>
      <c r="F698" s="62">
        <v>1.1279999999999999</v>
      </c>
      <c r="G698" s="62">
        <v>136.23674</v>
      </c>
      <c r="H698" s="62">
        <v>122.4226</v>
      </c>
      <c r="I698" s="62">
        <v>385.70229999999998</v>
      </c>
    </row>
    <row r="699" spans="1:9" x14ac:dyDescent="0.35">
      <c r="A699" s="196">
        <v>43573</v>
      </c>
      <c r="B699" s="62">
        <v>-0.26</v>
      </c>
      <c r="C699" s="62">
        <v>3.6999999999999998E-2</v>
      </c>
      <c r="D699" s="89">
        <v>0.52400000000000002</v>
      </c>
      <c r="E699" s="62">
        <v>1.04</v>
      </c>
      <c r="F699" s="62">
        <v>1.1299999999999999</v>
      </c>
      <c r="G699" s="62">
        <v>136.23674</v>
      </c>
      <c r="H699" s="62">
        <v>122.4226</v>
      </c>
      <c r="I699" s="62">
        <v>385.70229999999998</v>
      </c>
    </row>
    <row r="700" spans="1:9" x14ac:dyDescent="0.35">
      <c r="A700" s="196">
        <v>43572</v>
      </c>
      <c r="B700" s="62">
        <v>-0.25</v>
      </c>
      <c r="C700" s="62">
        <v>7.0000000000000007E-2</v>
      </c>
      <c r="D700" s="89">
        <v>0.57399999999999995</v>
      </c>
      <c r="E700" s="62">
        <v>1.1000000000000001</v>
      </c>
      <c r="F700" s="62">
        <v>1.18</v>
      </c>
      <c r="G700" s="62">
        <v>135.43044</v>
      </c>
      <c r="H700" s="62">
        <v>121.80023</v>
      </c>
      <c r="I700" s="62">
        <v>383.36336999999997</v>
      </c>
    </row>
    <row r="701" spans="1:9" x14ac:dyDescent="0.35">
      <c r="A701" s="196">
        <v>43571</v>
      </c>
      <c r="B701" s="62">
        <v>-0.25</v>
      </c>
      <c r="C701" s="62">
        <v>6.0999999999999999E-2</v>
      </c>
      <c r="D701" s="89">
        <v>0.55000000000000004</v>
      </c>
      <c r="E701" s="62">
        <v>1.0900000000000001</v>
      </c>
      <c r="F701" s="62">
        <v>1.17</v>
      </c>
      <c r="G701" s="62">
        <v>136.16434000000001</v>
      </c>
      <c r="H701" s="62">
        <v>123.00984</v>
      </c>
      <c r="I701" s="62">
        <v>387.56292999999999</v>
      </c>
    </row>
    <row r="702" spans="1:9" x14ac:dyDescent="0.35">
      <c r="A702" s="196">
        <v>43570</v>
      </c>
      <c r="B702" s="62">
        <v>-0.25</v>
      </c>
      <c r="C702" s="62">
        <v>5.5899999999999998E-2</v>
      </c>
      <c r="D702" s="89">
        <v>0.54</v>
      </c>
      <c r="E702" s="62">
        <v>1.08</v>
      </c>
      <c r="F702" s="62">
        <v>1.1599999999999999</v>
      </c>
      <c r="G702" s="62">
        <v>137.07473999999999</v>
      </c>
      <c r="H702" s="62">
        <v>124.1003</v>
      </c>
      <c r="I702" s="62">
        <v>391.19540000000001</v>
      </c>
    </row>
    <row r="703" spans="1:9" x14ac:dyDescent="0.35">
      <c r="A703" s="196">
        <v>43567</v>
      </c>
      <c r="B703" s="62">
        <v>-0.2344</v>
      </c>
      <c r="C703" s="62">
        <v>5.8500000000000003E-2</v>
      </c>
      <c r="D703" s="89">
        <v>0.55249999999999999</v>
      </c>
      <c r="E703" s="62">
        <v>1.0714999999999999</v>
      </c>
      <c r="F703" s="62">
        <v>1.151</v>
      </c>
      <c r="G703" s="62">
        <v>138.44417000000001</v>
      </c>
      <c r="H703" s="62">
        <v>125.88621000000001</v>
      </c>
      <c r="I703" s="62">
        <v>394.63681000000003</v>
      </c>
    </row>
    <row r="704" spans="1:9" x14ac:dyDescent="0.35">
      <c r="A704" s="196">
        <v>43566</v>
      </c>
      <c r="B704" s="62">
        <v>-0.24</v>
      </c>
      <c r="C704" s="62">
        <v>1.2E-2</v>
      </c>
      <c r="D704" s="89">
        <v>0.495</v>
      </c>
      <c r="E704" s="62">
        <v>1.012</v>
      </c>
      <c r="F704" s="62">
        <v>1.093</v>
      </c>
      <c r="G704" s="62">
        <v>141.08018000000001</v>
      </c>
      <c r="H704" s="62">
        <v>128.12509</v>
      </c>
      <c r="I704" s="62">
        <v>402.90832999999998</v>
      </c>
    </row>
    <row r="705" spans="1:9" x14ac:dyDescent="0.35">
      <c r="A705" s="196">
        <v>43565</v>
      </c>
      <c r="B705" s="62">
        <v>-0.2404</v>
      </c>
      <c r="C705" s="62">
        <v>5.9999999999999995E-4</v>
      </c>
      <c r="D705" s="89">
        <v>0.48</v>
      </c>
      <c r="E705" s="62">
        <v>0.997</v>
      </c>
      <c r="F705" s="62">
        <v>1.081</v>
      </c>
      <c r="G705" s="62">
        <v>142.97068999999999</v>
      </c>
      <c r="H705" s="62">
        <v>129.02769000000001</v>
      </c>
      <c r="I705" s="62">
        <v>406.40197999999998</v>
      </c>
    </row>
    <row r="706" spans="1:9" x14ac:dyDescent="0.35">
      <c r="A706" s="196">
        <v>43564</v>
      </c>
      <c r="B706" s="62">
        <v>-0.23</v>
      </c>
      <c r="C706" s="62">
        <v>0.03</v>
      </c>
      <c r="D706" s="89">
        <v>0.51200000000000001</v>
      </c>
      <c r="E706" s="62">
        <v>1.024</v>
      </c>
      <c r="F706" s="62">
        <v>1.1020000000000001</v>
      </c>
      <c r="G706" s="62">
        <v>143.95393000000001</v>
      </c>
      <c r="H706" s="62">
        <v>129.24906999999999</v>
      </c>
      <c r="I706" s="62">
        <v>405.55453</v>
      </c>
    </row>
    <row r="707" spans="1:9" x14ac:dyDescent="0.35">
      <c r="A707" s="196">
        <v>43563</v>
      </c>
      <c r="B707" s="62">
        <v>-0.23</v>
      </c>
      <c r="C707" s="62">
        <v>0.04</v>
      </c>
      <c r="D707" s="89">
        <v>0.52400000000000002</v>
      </c>
      <c r="E707" s="62">
        <v>1.0329999999999999</v>
      </c>
      <c r="F707" s="62">
        <v>1.1100000000000001</v>
      </c>
      <c r="G707" s="62">
        <v>144.1223</v>
      </c>
      <c r="H707" s="62">
        <v>129.08765</v>
      </c>
      <c r="I707" s="62">
        <v>408.36041</v>
      </c>
    </row>
    <row r="708" spans="1:9" x14ac:dyDescent="0.35">
      <c r="A708" s="196">
        <v>43560</v>
      </c>
      <c r="B708" s="62">
        <v>-0.26</v>
      </c>
      <c r="C708" s="62">
        <v>3.9E-2</v>
      </c>
      <c r="D708" s="89">
        <v>0.52</v>
      </c>
      <c r="E708" s="62">
        <v>1.03</v>
      </c>
      <c r="F708" s="62">
        <v>1.107</v>
      </c>
      <c r="G708" s="62">
        <v>144.70116999999999</v>
      </c>
      <c r="H708" s="62">
        <v>128.93174999999999</v>
      </c>
      <c r="I708" s="62">
        <v>409.19848999999999</v>
      </c>
    </row>
    <row r="709" spans="1:9" x14ac:dyDescent="0.35">
      <c r="A709" s="196">
        <v>43559</v>
      </c>
      <c r="B709" s="62">
        <v>-0.25</v>
      </c>
      <c r="C709" s="62">
        <v>3.6999999999999998E-2</v>
      </c>
      <c r="D709" s="89">
        <v>0.51600000000000001</v>
      </c>
      <c r="E709" s="62">
        <v>1.028</v>
      </c>
      <c r="F709" s="62">
        <v>1.1060000000000001</v>
      </c>
      <c r="G709" s="62">
        <v>145.79857999999999</v>
      </c>
      <c r="H709" s="62">
        <v>129.27864</v>
      </c>
      <c r="I709" s="62">
        <v>410.99025999999998</v>
      </c>
    </row>
    <row r="710" spans="1:9" x14ac:dyDescent="0.35">
      <c r="A710" s="196">
        <v>43558</v>
      </c>
      <c r="B710" s="62">
        <v>-0.25</v>
      </c>
      <c r="C710" s="62">
        <v>3.9E-2</v>
      </c>
      <c r="D710" s="89">
        <v>0.53249999999999997</v>
      </c>
      <c r="E710" s="62">
        <v>1.06</v>
      </c>
      <c r="F710" s="62">
        <v>1.1399999999999999</v>
      </c>
      <c r="G710" s="62">
        <v>145.58693</v>
      </c>
      <c r="H710" s="62">
        <v>128.65145999999999</v>
      </c>
      <c r="I710" s="62">
        <v>408.46487000000002</v>
      </c>
    </row>
    <row r="711" spans="1:9" x14ac:dyDescent="0.35">
      <c r="A711" s="196">
        <v>43557</v>
      </c>
      <c r="B711" s="62">
        <v>-0.26</v>
      </c>
      <c r="C711" s="62">
        <v>1.9E-2</v>
      </c>
      <c r="D711" s="89">
        <v>0.47</v>
      </c>
      <c r="E711" s="62">
        <v>1</v>
      </c>
      <c r="F711" s="62">
        <v>1.08</v>
      </c>
      <c r="G711" s="62">
        <v>148.23546999999999</v>
      </c>
      <c r="H711" s="62">
        <v>130.16879</v>
      </c>
      <c r="I711" s="62">
        <v>416.93993999999998</v>
      </c>
    </row>
    <row r="712" spans="1:9" x14ac:dyDescent="0.35">
      <c r="A712" s="196">
        <v>43556</v>
      </c>
      <c r="B712" s="62">
        <v>-0.25</v>
      </c>
      <c r="C712" s="62">
        <v>2.9000000000000001E-2</v>
      </c>
      <c r="D712" s="89">
        <v>0.502</v>
      </c>
      <c r="E712" s="62">
        <v>1.01</v>
      </c>
      <c r="F712" s="62">
        <v>1.1000000000000001</v>
      </c>
      <c r="G712" s="62">
        <v>148.96365</v>
      </c>
      <c r="H712" s="62">
        <v>130.68952999999999</v>
      </c>
      <c r="I712" s="62">
        <v>422.68322999999998</v>
      </c>
    </row>
    <row r="713" spans="1:9" x14ac:dyDescent="0.35">
      <c r="A713" s="196">
        <v>43553</v>
      </c>
      <c r="B713" s="62">
        <v>-0.25</v>
      </c>
      <c r="C713" s="62">
        <v>8.9999999999999993E-3</v>
      </c>
      <c r="D713" s="89">
        <v>0.45</v>
      </c>
      <c r="E713" s="62">
        <v>0.98</v>
      </c>
      <c r="F713" s="62">
        <v>1.06</v>
      </c>
      <c r="G713" s="62">
        <v>151.54208</v>
      </c>
      <c r="H713" s="62">
        <v>133.04317</v>
      </c>
      <c r="I713" s="62">
        <v>434.767</v>
      </c>
    </row>
    <row r="714" spans="1:9" x14ac:dyDescent="0.35">
      <c r="A714" s="196">
        <v>43552</v>
      </c>
      <c r="B714" s="62">
        <v>-0.23</v>
      </c>
      <c r="C714" s="62">
        <v>0.01</v>
      </c>
      <c r="D714" s="89">
        <v>0.46</v>
      </c>
      <c r="E714" s="62">
        <v>0.95699999999999996</v>
      </c>
      <c r="F714" s="62">
        <v>1.0369999999999999</v>
      </c>
      <c r="G714" s="62">
        <v>152.41417000000001</v>
      </c>
      <c r="H714" s="62">
        <v>134.09273999999999</v>
      </c>
      <c r="I714" s="62">
        <v>440.19644</v>
      </c>
    </row>
    <row r="715" spans="1:9" x14ac:dyDescent="0.35">
      <c r="A715" s="196">
        <v>43551</v>
      </c>
      <c r="B715" s="62">
        <v>-0.25</v>
      </c>
      <c r="C715" s="62">
        <v>-0.02</v>
      </c>
      <c r="D715" s="89">
        <v>0.4425</v>
      </c>
      <c r="E715" s="62">
        <v>0.92</v>
      </c>
      <c r="F715" s="62">
        <v>1</v>
      </c>
      <c r="G715" s="62">
        <v>152.90536</v>
      </c>
      <c r="H715" s="62">
        <v>134.53194999999999</v>
      </c>
      <c r="I715" s="62">
        <v>442.90481999999997</v>
      </c>
    </row>
    <row r="716" spans="1:9" x14ac:dyDescent="0.35">
      <c r="A716" s="196">
        <v>43550</v>
      </c>
      <c r="B716" s="62">
        <v>-0.24</v>
      </c>
      <c r="C716" s="62">
        <v>4.9000000000000002E-2</v>
      </c>
      <c r="D716" s="89">
        <v>0.47</v>
      </c>
      <c r="E716" s="62">
        <v>0.97</v>
      </c>
      <c r="F716" s="62">
        <v>1.04</v>
      </c>
      <c r="G716" s="62">
        <v>152.39659</v>
      </c>
      <c r="H716" s="62">
        <v>134.18248</v>
      </c>
      <c r="I716" s="62">
        <v>437.74261000000001</v>
      </c>
    </row>
    <row r="717" spans="1:9" x14ac:dyDescent="0.35">
      <c r="A717" s="196">
        <v>43549</v>
      </c>
      <c r="B717" s="62">
        <v>-0.24</v>
      </c>
      <c r="C717" s="62">
        <v>3.6999999999999998E-2</v>
      </c>
      <c r="D717" s="89">
        <v>0.47399999999999998</v>
      </c>
      <c r="E717" s="62">
        <v>0.95899999999999996</v>
      </c>
      <c r="F717" s="62">
        <v>1.0389999999999999</v>
      </c>
      <c r="G717" s="62">
        <v>153.56576999999999</v>
      </c>
      <c r="H717" s="62">
        <v>134.78119000000001</v>
      </c>
      <c r="I717" s="62">
        <v>441.72858000000002</v>
      </c>
    </row>
    <row r="718" spans="1:9" x14ac:dyDescent="0.35">
      <c r="A718" s="196">
        <v>43546</v>
      </c>
      <c r="B718" s="62">
        <v>-0.24</v>
      </c>
      <c r="C718" s="62">
        <v>4.2000000000000003E-2</v>
      </c>
      <c r="D718" s="89">
        <v>0.50249999999999995</v>
      </c>
      <c r="E718" s="62">
        <v>0.98299999999999998</v>
      </c>
      <c r="F718" s="62">
        <v>1.0660000000000001</v>
      </c>
      <c r="G718" s="62">
        <v>151.46992</v>
      </c>
      <c r="H718" s="62">
        <v>133.56468000000001</v>
      </c>
      <c r="I718" s="62">
        <v>438.51166000000001</v>
      </c>
    </row>
    <row r="719" spans="1:9" x14ac:dyDescent="0.35">
      <c r="A719" s="196">
        <v>43545</v>
      </c>
      <c r="B719" s="62">
        <v>-0.24</v>
      </c>
      <c r="C719" s="62">
        <v>7.4999999999999997E-2</v>
      </c>
      <c r="D719" s="89">
        <v>0.53</v>
      </c>
      <c r="E719" s="62">
        <v>1.06</v>
      </c>
      <c r="F719" s="62">
        <v>1.1499999999999999</v>
      </c>
      <c r="G719" s="62">
        <v>149.10087999999999</v>
      </c>
      <c r="H719" s="62">
        <v>132.72389000000001</v>
      </c>
      <c r="I719" s="62">
        <v>432.37283000000002</v>
      </c>
    </row>
    <row r="720" spans="1:9" x14ac:dyDescent="0.35">
      <c r="A720" s="196">
        <v>43544</v>
      </c>
      <c r="B720" s="62">
        <v>-0.24</v>
      </c>
      <c r="C720" s="62">
        <v>7.0999999999999994E-2</v>
      </c>
      <c r="D720" s="89">
        <v>0.55600000000000005</v>
      </c>
      <c r="E720" s="62">
        <v>1.0840000000000001</v>
      </c>
      <c r="F720" s="62">
        <v>1.171</v>
      </c>
      <c r="G720" s="62">
        <v>148.17232999999999</v>
      </c>
      <c r="H720" s="62">
        <v>132.13</v>
      </c>
      <c r="I720" s="62">
        <v>425.94256999999999</v>
      </c>
    </row>
    <row r="721" spans="1:9" x14ac:dyDescent="0.35">
      <c r="A721" s="196">
        <v>43543</v>
      </c>
      <c r="B721" s="62">
        <v>-0.24</v>
      </c>
      <c r="C721" s="62">
        <v>9.4E-2</v>
      </c>
      <c r="D721" s="89">
        <v>0.58899999999999997</v>
      </c>
      <c r="E721" s="62">
        <v>1.117</v>
      </c>
      <c r="F721" s="62">
        <v>1.204</v>
      </c>
      <c r="G721" s="62">
        <v>147.70827</v>
      </c>
      <c r="H721" s="62">
        <v>131.39464000000001</v>
      </c>
      <c r="I721" s="62">
        <v>423.50662</v>
      </c>
    </row>
    <row r="722" spans="1:9" x14ac:dyDescent="0.35">
      <c r="A722" s="196">
        <v>43542</v>
      </c>
      <c r="B722" s="62">
        <v>-0.24</v>
      </c>
      <c r="C722" s="62">
        <v>7.9000000000000001E-2</v>
      </c>
      <c r="D722" s="89">
        <v>0.56799999999999995</v>
      </c>
      <c r="E722" s="62">
        <v>1.0980000000000001</v>
      </c>
      <c r="F722" s="62">
        <v>1.1819999999999999</v>
      </c>
      <c r="G722" s="62">
        <v>149.02190999999999</v>
      </c>
      <c r="H722" s="62">
        <v>133.19607999999999</v>
      </c>
      <c r="I722" s="62">
        <v>428.95148</v>
      </c>
    </row>
    <row r="723" spans="1:9" x14ac:dyDescent="0.35">
      <c r="A723" s="196">
        <v>43539</v>
      </c>
      <c r="B723" s="62">
        <v>-0.25</v>
      </c>
      <c r="C723" s="62">
        <v>8.2000000000000003E-2</v>
      </c>
      <c r="D723" s="89">
        <v>0.57799999999999996</v>
      </c>
      <c r="E723" s="62">
        <v>1.109</v>
      </c>
      <c r="F723" s="62">
        <v>1.194</v>
      </c>
      <c r="G723" s="62">
        <v>150.37255999999999</v>
      </c>
      <c r="H723" s="62">
        <v>135.33125000000001</v>
      </c>
      <c r="I723" s="62">
        <v>431.59509000000003</v>
      </c>
    </row>
    <row r="724" spans="1:9" x14ac:dyDescent="0.35">
      <c r="A724" s="196">
        <v>43538</v>
      </c>
      <c r="B724" s="62">
        <v>-0.25</v>
      </c>
      <c r="C724" s="62">
        <v>0.09</v>
      </c>
      <c r="D724" s="89">
        <v>0.58299999999999996</v>
      </c>
      <c r="E724" s="62">
        <v>1.1120000000000001</v>
      </c>
      <c r="F724" s="62">
        <v>1.196</v>
      </c>
      <c r="G724" s="62">
        <v>152.19750999999999</v>
      </c>
      <c r="H724" s="62">
        <v>136.53649999999999</v>
      </c>
      <c r="I724" s="62">
        <v>432.94036999999997</v>
      </c>
    </row>
    <row r="725" spans="1:9" x14ac:dyDescent="0.35">
      <c r="A725" s="196">
        <v>43537</v>
      </c>
      <c r="B725" s="62">
        <v>-0.24</v>
      </c>
      <c r="C725" s="62">
        <v>9.5000000000000001E-2</v>
      </c>
      <c r="D725" s="89">
        <v>0.56000000000000005</v>
      </c>
      <c r="E725" s="62">
        <v>1.1000000000000001</v>
      </c>
      <c r="F725" s="62">
        <v>1.19</v>
      </c>
      <c r="G725" s="62">
        <v>155.34442000000001</v>
      </c>
      <c r="H725" s="62">
        <v>138.89622</v>
      </c>
      <c r="I725" s="62">
        <v>439.35793999999999</v>
      </c>
    </row>
    <row r="726" spans="1:9" x14ac:dyDescent="0.35">
      <c r="A726" s="196">
        <v>43536</v>
      </c>
      <c r="B726" s="62">
        <v>-0.25</v>
      </c>
      <c r="C726" s="62">
        <v>7.5999999999999998E-2</v>
      </c>
      <c r="D726" s="89">
        <v>0.55000000000000004</v>
      </c>
      <c r="E726" s="62">
        <v>1.1000000000000001</v>
      </c>
      <c r="F726" s="62">
        <v>1.18</v>
      </c>
      <c r="G726" s="62">
        <v>157.41736</v>
      </c>
      <c r="H726" s="62">
        <v>140.30429000000001</v>
      </c>
      <c r="I726" s="62">
        <v>443.77368000000001</v>
      </c>
    </row>
    <row r="727" spans="1:9" x14ac:dyDescent="0.35">
      <c r="A727" s="196">
        <v>43535</v>
      </c>
      <c r="B727" s="62">
        <v>-0.23</v>
      </c>
      <c r="C727" s="62">
        <v>8.5000000000000006E-2</v>
      </c>
      <c r="D727" s="89">
        <v>0.55000000000000004</v>
      </c>
      <c r="E727" s="62">
        <v>1.0940000000000001</v>
      </c>
      <c r="F727" s="62">
        <v>1.17</v>
      </c>
      <c r="G727" s="62">
        <v>159.82774000000001</v>
      </c>
      <c r="H727" s="62">
        <v>141.76434</v>
      </c>
      <c r="I727" s="62">
        <v>450.31975999999997</v>
      </c>
    </row>
    <row r="728" spans="1:9" x14ac:dyDescent="0.35">
      <c r="A728" s="196">
        <v>43532</v>
      </c>
      <c r="B728" s="62">
        <v>-0.25</v>
      </c>
      <c r="C728" s="62">
        <v>7.0999999999999994E-2</v>
      </c>
      <c r="D728" s="89">
        <v>0.54</v>
      </c>
      <c r="E728" s="62">
        <v>1.08</v>
      </c>
      <c r="F728" s="62">
        <v>1.1599999999999999</v>
      </c>
      <c r="G728" s="62">
        <v>160.35942</v>
      </c>
      <c r="H728" s="62">
        <v>142.19410999999999</v>
      </c>
      <c r="I728" s="62">
        <v>451.12905999999998</v>
      </c>
    </row>
    <row r="729" spans="1:9" x14ac:dyDescent="0.35">
      <c r="A729" s="196">
        <v>43531</v>
      </c>
      <c r="B729" s="62">
        <v>-0.23</v>
      </c>
      <c r="C729" s="62">
        <v>7.0000000000000007E-2</v>
      </c>
      <c r="D729" s="89">
        <v>0.59250000000000003</v>
      </c>
      <c r="E729" s="62">
        <v>1.1174999999999999</v>
      </c>
      <c r="F729" s="62">
        <v>1.1970000000000001</v>
      </c>
      <c r="G729" s="62">
        <v>158.73811000000001</v>
      </c>
      <c r="H729" s="62">
        <v>140.5968</v>
      </c>
      <c r="I729" s="62">
        <v>446.23581000000001</v>
      </c>
    </row>
    <row r="730" spans="1:9" x14ac:dyDescent="0.35">
      <c r="A730" s="196">
        <v>43530</v>
      </c>
      <c r="B730" s="62">
        <v>-0.24</v>
      </c>
      <c r="C730" s="62">
        <v>0.11899999999999999</v>
      </c>
      <c r="D730" s="89">
        <v>0.62</v>
      </c>
      <c r="E730" s="62">
        <v>1.18</v>
      </c>
      <c r="F730" s="62">
        <v>1.26</v>
      </c>
      <c r="G730" s="62">
        <v>158.13174000000001</v>
      </c>
      <c r="H730" s="62">
        <v>139.40136999999999</v>
      </c>
      <c r="I730" s="62">
        <v>437.90363000000002</v>
      </c>
    </row>
    <row r="731" spans="1:9" x14ac:dyDescent="0.35">
      <c r="A731" s="196">
        <v>43529</v>
      </c>
      <c r="B731" s="62">
        <v>-0.24</v>
      </c>
      <c r="C731" s="62">
        <v>0.14299999999999999</v>
      </c>
      <c r="D731" s="89">
        <v>0.67</v>
      </c>
      <c r="E731" s="62">
        <v>1.21</v>
      </c>
      <c r="F731" s="62">
        <v>1.29</v>
      </c>
      <c r="G731" s="62">
        <v>155.81699</v>
      </c>
      <c r="H731" s="62">
        <v>138.13766000000001</v>
      </c>
      <c r="I731" s="62">
        <v>430.51848999999999</v>
      </c>
    </row>
    <row r="732" spans="1:9" x14ac:dyDescent="0.35">
      <c r="A732" s="196">
        <v>43528</v>
      </c>
      <c r="B732" s="62">
        <v>-0.23</v>
      </c>
      <c r="C732" s="62">
        <v>0.154</v>
      </c>
      <c r="D732" s="89">
        <v>0.68100000000000005</v>
      </c>
      <c r="E732" s="62">
        <v>1.21</v>
      </c>
      <c r="F732" s="62">
        <v>1.2809999999999999</v>
      </c>
      <c r="G732" s="62">
        <v>154.80794</v>
      </c>
      <c r="H732" s="62">
        <v>138.61942999999999</v>
      </c>
      <c r="I732" s="62">
        <v>433.36743000000001</v>
      </c>
    </row>
    <row r="733" spans="1:9" x14ac:dyDescent="0.35">
      <c r="A733" s="196">
        <v>43525</v>
      </c>
      <c r="B733" s="62">
        <v>-0.23</v>
      </c>
      <c r="C733" s="62">
        <v>0.17699999999999999</v>
      </c>
      <c r="D733" s="89">
        <v>0.69</v>
      </c>
      <c r="E733" s="62">
        <v>1.23</v>
      </c>
      <c r="F733" s="62">
        <v>1.3</v>
      </c>
      <c r="G733" s="62">
        <v>154.75864000000001</v>
      </c>
      <c r="H733" s="62">
        <v>139.51524000000001</v>
      </c>
      <c r="I733" s="62">
        <v>435.86126999999999</v>
      </c>
    </row>
    <row r="734" spans="1:9" x14ac:dyDescent="0.35">
      <c r="A734" s="196">
        <v>43524</v>
      </c>
      <c r="B734" s="62">
        <v>-0.23</v>
      </c>
      <c r="C734" s="62">
        <v>0.16200000000000001</v>
      </c>
      <c r="D734" s="89">
        <v>0.70250000000000001</v>
      </c>
      <c r="E734" s="62">
        <v>1.22</v>
      </c>
      <c r="F734" s="62">
        <v>1.29</v>
      </c>
      <c r="G734" s="62">
        <v>155.16623000000001</v>
      </c>
      <c r="H734" s="62">
        <v>139.27641</v>
      </c>
      <c r="I734" s="62">
        <v>448.42563000000001</v>
      </c>
    </row>
    <row r="735" spans="1:9" x14ac:dyDescent="0.35">
      <c r="A735" s="196">
        <v>43523</v>
      </c>
      <c r="B735" s="62">
        <v>-0.21</v>
      </c>
      <c r="C735" s="62">
        <v>0.14699999999999999</v>
      </c>
      <c r="D735" s="89">
        <v>0.67200000000000004</v>
      </c>
      <c r="E735" s="62">
        <v>1.1970000000000001</v>
      </c>
      <c r="F735" s="62">
        <v>1.266</v>
      </c>
      <c r="G735" s="62">
        <v>157.12542999999999</v>
      </c>
      <c r="H735" s="62">
        <v>140.50278</v>
      </c>
      <c r="I735" s="62">
        <v>451.38571000000002</v>
      </c>
    </row>
    <row r="736" spans="1:9" x14ac:dyDescent="0.35">
      <c r="A736" s="196">
        <v>43522</v>
      </c>
      <c r="B736" s="62">
        <v>-0.23</v>
      </c>
      <c r="C736" s="62">
        <v>0.115</v>
      </c>
      <c r="D736" s="89">
        <v>0.63</v>
      </c>
      <c r="E736" s="62">
        <v>1.165</v>
      </c>
      <c r="F736" s="62">
        <v>1.2350000000000001</v>
      </c>
      <c r="G736" s="62">
        <v>160.23157</v>
      </c>
      <c r="H736" s="62">
        <v>142.28598</v>
      </c>
      <c r="I736" s="62">
        <v>457.64801</v>
      </c>
    </row>
    <row r="737" spans="1:9" x14ac:dyDescent="0.35">
      <c r="A737" s="196">
        <v>43521</v>
      </c>
      <c r="B737" s="62">
        <v>-0.24</v>
      </c>
      <c r="C737" s="62">
        <v>0.11799999999999999</v>
      </c>
      <c r="D737" s="89">
        <v>0.63600000000000001</v>
      </c>
      <c r="E737" s="62">
        <v>1.159</v>
      </c>
      <c r="F737" s="62">
        <v>1.2290000000000001</v>
      </c>
      <c r="G737" s="62">
        <v>162.03503000000001</v>
      </c>
      <c r="H737" s="62">
        <v>143.24802</v>
      </c>
      <c r="I737" s="62">
        <v>462.21915000000001</v>
      </c>
    </row>
    <row r="738" spans="1:9" x14ac:dyDescent="0.35">
      <c r="A738" s="196">
        <v>43518</v>
      </c>
      <c r="B738" s="62">
        <v>-0.24</v>
      </c>
      <c r="C738" s="62">
        <v>0.1173</v>
      </c>
      <c r="D738" s="89">
        <v>0.61</v>
      </c>
      <c r="E738" s="62">
        <v>1.1499999999999999</v>
      </c>
      <c r="F738" s="62">
        <v>1.22</v>
      </c>
      <c r="G738" s="62">
        <v>164.06717</v>
      </c>
      <c r="H738" s="62">
        <v>144.13782</v>
      </c>
      <c r="I738" s="62">
        <v>469.65868999999998</v>
      </c>
    </row>
    <row r="739" spans="1:9" x14ac:dyDescent="0.35">
      <c r="A739" s="196">
        <v>43517</v>
      </c>
      <c r="B739" s="62">
        <v>-0.24</v>
      </c>
      <c r="C739" s="62">
        <v>0.13100000000000001</v>
      </c>
      <c r="D739" s="89">
        <v>0.65</v>
      </c>
      <c r="E739" s="62">
        <v>1.169</v>
      </c>
      <c r="F739" s="62">
        <v>1.236</v>
      </c>
      <c r="G739" s="62">
        <v>163.55941999999999</v>
      </c>
      <c r="H739" s="62">
        <v>142.87289000000001</v>
      </c>
      <c r="I739" s="62">
        <v>469.25571000000002</v>
      </c>
    </row>
    <row r="740" spans="1:9" x14ac:dyDescent="0.35">
      <c r="A740" s="196">
        <v>43516</v>
      </c>
      <c r="B740" s="62">
        <v>-0.22</v>
      </c>
      <c r="C740" s="62">
        <v>0.109</v>
      </c>
      <c r="D740" s="89">
        <v>0.63</v>
      </c>
      <c r="E740" s="62">
        <v>1.1515</v>
      </c>
      <c r="F740" s="62">
        <v>1.2190000000000001</v>
      </c>
      <c r="G740" s="62">
        <v>164.7773</v>
      </c>
      <c r="H740" s="62">
        <v>142.75255999999999</v>
      </c>
      <c r="I740" s="62">
        <v>473.73975000000002</v>
      </c>
    </row>
    <row r="741" spans="1:9" x14ac:dyDescent="0.35">
      <c r="A741" s="196">
        <v>43515</v>
      </c>
      <c r="B741" s="62">
        <v>-0.24</v>
      </c>
      <c r="C741" s="62">
        <v>0.11600000000000001</v>
      </c>
      <c r="D741" s="89">
        <v>0.64100000000000001</v>
      </c>
      <c r="E741" s="62">
        <v>1.1679999999999999</v>
      </c>
      <c r="F741" s="62">
        <v>1.236</v>
      </c>
      <c r="G741" s="62">
        <v>165.33350999999999</v>
      </c>
      <c r="H741" s="62">
        <v>142.28040999999999</v>
      </c>
      <c r="I741" s="62">
        <v>476.85699</v>
      </c>
    </row>
    <row r="742" spans="1:9" x14ac:dyDescent="0.35">
      <c r="A742" s="196">
        <v>43514</v>
      </c>
      <c r="B742" s="62">
        <v>-0.22</v>
      </c>
      <c r="C742" s="62">
        <v>0.125</v>
      </c>
      <c r="D742" s="89">
        <v>0.65500000000000003</v>
      </c>
      <c r="E742" s="62">
        <v>1.181</v>
      </c>
      <c r="F742" s="62">
        <v>1.246</v>
      </c>
      <c r="G742" s="62">
        <v>166.68929</v>
      </c>
      <c r="H742" s="62">
        <v>143.11024</v>
      </c>
      <c r="I742" s="62">
        <v>478.76159999999999</v>
      </c>
    </row>
    <row r="743" spans="1:9" x14ac:dyDescent="0.35">
      <c r="A743" s="196">
        <v>43511</v>
      </c>
      <c r="B743" s="62">
        <v>-0.24</v>
      </c>
      <c r="C743" s="62">
        <v>0.123</v>
      </c>
      <c r="D743" s="89">
        <v>0.63</v>
      </c>
      <c r="E743" s="62">
        <v>1.17</v>
      </c>
      <c r="F743" s="62">
        <v>1.23</v>
      </c>
      <c r="G743" s="62">
        <v>168.20282</v>
      </c>
      <c r="H743" s="62">
        <v>143.97026</v>
      </c>
      <c r="I743" s="62">
        <v>481.52260999999999</v>
      </c>
    </row>
    <row r="744" spans="1:9" x14ac:dyDescent="0.35">
      <c r="A744" s="196">
        <v>43510</v>
      </c>
      <c r="B744" s="62">
        <v>-0.24</v>
      </c>
      <c r="C744" s="62">
        <v>0.124</v>
      </c>
      <c r="D744" s="89">
        <v>0.63</v>
      </c>
      <c r="E744" s="62">
        <v>1.1599999999999999</v>
      </c>
      <c r="F744" s="62">
        <v>1.22</v>
      </c>
      <c r="G744" s="62">
        <v>168.33578</v>
      </c>
      <c r="H744" s="62">
        <v>144.53253000000001</v>
      </c>
      <c r="I744" s="62">
        <v>482.14852999999999</v>
      </c>
    </row>
    <row r="745" spans="1:9" x14ac:dyDescent="0.35">
      <c r="A745" s="196">
        <v>43509</v>
      </c>
      <c r="B745" s="62">
        <v>-0.24</v>
      </c>
      <c r="C745" s="62">
        <v>0.125</v>
      </c>
      <c r="D745" s="89">
        <v>0.67249999999999999</v>
      </c>
      <c r="E745" s="62">
        <v>1.18</v>
      </c>
      <c r="F745" s="62">
        <v>1.24</v>
      </c>
      <c r="G745" s="62">
        <v>168.38578999999999</v>
      </c>
      <c r="H745" s="62">
        <v>144.82230000000001</v>
      </c>
      <c r="I745" s="62">
        <v>481.79818999999998</v>
      </c>
    </row>
    <row r="746" spans="1:9" x14ac:dyDescent="0.35">
      <c r="A746" s="196">
        <v>43508</v>
      </c>
      <c r="B746" s="62">
        <v>-0.24</v>
      </c>
      <c r="C746" s="62">
        <v>0.12</v>
      </c>
      <c r="D746" s="89">
        <v>0.67249999999999999</v>
      </c>
      <c r="E746" s="62">
        <v>1.18</v>
      </c>
      <c r="F746" s="62">
        <v>1.24</v>
      </c>
      <c r="G746" s="62">
        <v>169.75539000000001</v>
      </c>
      <c r="H746" s="62">
        <v>145.92586</v>
      </c>
      <c r="I746" s="62">
        <v>483.32961999999998</v>
      </c>
    </row>
    <row r="747" spans="1:9" x14ac:dyDescent="0.35">
      <c r="A747" s="196">
        <v>43507</v>
      </c>
      <c r="B747" s="62">
        <v>-0.24</v>
      </c>
      <c r="C747" s="62">
        <v>0.112</v>
      </c>
      <c r="D747" s="89">
        <v>0.64</v>
      </c>
      <c r="E747" s="62">
        <v>1.17</v>
      </c>
      <c r="F747" s="62">
        <v>1.23</v>
      </c>
      <c r="G747" s="62">
        <v>171.30453</v>
      </c>
      <c r="H747" s="62">
        <v>147.00686999999999</v>
      </c>
      <c r="I747" s="62">
        <v>488.24515000000002</v>
      </c>
    </row>
    <row r="748" spans="1:9" x14ac:dyDescent="0.35">
      <c r="A748" s="196">
        <v>43504</v>
      </c>
      <c r="B748" s="62">
        <v>-0.24</v>
      </c>
      <c r="C748" s="62">
        <v>9.7000000000000003E-2</v>
      </c>
      <c r="D748" s="89">
        <v>0.61</v>
      </c>
      <c r="E748" s="62">
        <v>1.1399999999999999</v>
      </c>
      <c r="F748" s="62">
        <v>1.2</v>
      </c>
      <c r="G748" s="62">
        <v>171.70067</v>
      </c>
      <c r="H748" s="62">
        <v>146.63373000000001</v>
      </c>
      <c r="I748" s="62">
        <v>489.17599000000001</v>
      </c>
    </row>
    <row r="749" spans="1:9" x14ac:dyDescent="0.35">
      <c r="A749" s="196">
        <v>43503</v>
      </c>
      <c r="B749" s="62">
        <v>-0.23</v>
      </c>
      <c r="C749" s="62">
        <v>0.113</v>
      </c>
      <c r="D749" s="89">
        <v>0.64649999999999996</v>
      </c>
      <c r="E749" s="62">
        <v>1.18</v>
      </c>
      <c r="F749" s="62">
        <v>1.2270000000000001</v>
      </c>
      <c r="G749" s="62">
        <v>170.0506</v>
      </c>
      <c r="H749" s="62">
        <v>144.57507000000001</v>
      </c>
      <c r="I749" s="62">
        <v>481.14177999999998</v>
      </c>
    </row>
    <row r="750" spans="1:9" x14ac:dyDescent="0.35">
      <c r="A750" s="196">
        <v>43502</v>
      </c>
      <c r="B750" s="62">
        <v>-0.24</v>
      </c>
      <c r="C750" s="62">
        <v>0.14829999999999999</v>
      </c>
      <c r="D750" s="89">
        <v>0.67</v>
      </c>
      <c r="E750" s="62">
        <v>1.2</v>
      </c>
      <c r="F750" s="62">
        <v>1.26</v>
      </c>
      <c r="G750" s="62">
        <v>168.08551</v>
      </c>
      <c r="H750" s="62">
        <v>143.1037</v>
      </c>
      <c r="I750" s="62">
        <v>472.37540000000001</v>
      </c>
    </row>
    <row r="751" spans="1:9" x14ac:dyDescent="0.35">
      <c r="A751" s="196">
        <v>43501</v>
      </c>
      <c r="B751" s="62">
        <v>-0.24</v>
      </c>
      <c r="C751" s="62">
        <v>0.155</v>
      </c>
      <c r="D751" s="89">
        <v>0.70250000000000001</v>
      </c>
      <c r="E751" s="62">
        <v>1.21</v>
      </c>
      <c r="F751" s="62">
        <v>1.27</v>
      </c>
      <c r="G751" s="62">
        <v>170.47842</v>
      </c>
      <c r="H751" s="62">
        <v>146.63460000000001</v>
      </c>
      <c r="I751" s="62">
        <v>479.42437999999999</v>
      </c>
    </row>
    <row r="752" spans="1:9" x14ac:dyDescent="0.35">
      <c r="A752" s="196">
        <v>43500</v>
      </c>
      <c r="B752" s="62">
        <v>-0.24</v>
      </c>
      <c r="C752" s="62">
        <v>0.1542</v>
      </c>
      <c r="D752" s="89">
        <v>0.68</v>
      </c>
      <c r="E752" s="62">
        <v>1.22</v>
      </c>
      <c r="F752" s="62">
        <v>1.27</v>
      </c>
      <c r="G752" s="62">
        <v>172.18283</v>
      </c>
      <c r="H752" s="62">
        <v>149.84702999999999</v>
      </c>
      <c r="I752" s="62">
        <v>485.27863000000002</v>
      </c>
    </row>
    <row r="753" spans="1:9" x14ac:dyDescent="0.35">
      <c r="A753" s="196">
        <v>43497</v>
      </c>
      <c r="B753" s="62">
        <v>-0.24</v>
      </c>
      <c r="C753" s="62">
        <v>0.14960000000000001</v>
      </c>
      <c r="D753" s="89">
        <v>0.68</v>
      </c>
      <c r="E753" s="62">
        <v>1.22</v>
      </c>
      <c r="F753" s="62">
        <v>1.28</v>
      </c>
      <c r="G753" s="62">
        <v>172.51338000000001</v>
      </c>
      <c r="H753" s="62">
        <v>151.9503</v>
      </c>
      <c r="I753" s="62">
        <v>484.38898</v>
      </c>
    </row>
    <row r="754" spans="1:9" x14ac:dyDescent="0.35">
      <c r="A754" s="196">
        <v>43496</v>
      </c>
      <c r="B754" s="62">
        <v>-0.24</v>
      </c>
      <c r="C754" s="62">
        <v>0.11700000000000001</v>
      </c>
      <c r="D754" s="89">
        <v>0.64</v>
      </c>
      <c r="E754" s="62">
        <v>1.17</v>
      </c>
      <c r="F754" s="62">
        <v>1.23</v>
      </c>
      <c r="G754" s="62">
        <v>172.93306000000001</v>
      </c>
      <c r="H754" s="62">
        <v>153.01494</v>
      </c>
      <c r="I754" s="62">
        <v>484.72152999999997</v>
      </c>
    </row>
    <row r="755" spans="1:9" x14ac:dyDescent="0.35">
      <c r="A755" s="196">
        <v>43495</v>
      </c>
      <c r="B755" s="62">
        <v>-0.24</v>
      </c>
      <c r="C755" s="62">
        <v>0.14000000000000001</v>
      </c>
      <c r="D755" s="89">
        <v>0.6895</v>
      </c>
      <c r="E755" s="62">
        <v>1.2044999999999999</v>
      </c>
      <c r="F755" s="62">
        <v>1.2609999999999999</v>
      </c>
      <c r="G755" s="62">
        <v>178.20446999999999</v>
      </c>
      <c r="H755" s="62">
        <v>157.28314</v>
      </c>
      <c r="I755" s="62">
        <v>490.76526000000001</v>
      </c>
    </row>
    <row r="756" spans="1:9" x14ac:dyDescent="0.35">
      <c r="A756" s="196">
        <v>43494</v>
      </c>
      <c r="B756" s="62">
        <v>-0.22</v>
      </c>
      <c r="C756" s="62">
        <v>0.14499999999999999</v>
      </c>
      <c r="D756" s="89">
        <v>0.7</v>
      </c>
      <c r="E756" s="62">
        <v>1.224</v>
      </c>
      <c r="F756" s="62">
        <v>1.29</v>
      </c>
      <c r="G756" s="62">
        <v>179.27521999999999</v>
      </c>
      <c r="H756" s="62">
        <v>158.23373000000001</v>
      </c>
      <c r="I756" s="62">
        <v>493.74910999999997</v>
      </c>
    </row>
    <row r="757" spans="1:9" x14ac:dyDescent="0.35">
      <c r="A757" s="196">
        <v>43493</v>
      </c>
      <c r="B757" s="62">
        <v>-0.24</v>
      </c>
      <c r="C757" s="62">
        <v>0.17</v>
      </c>
      <c r="D757" s="89">
        <v>0.72</v>
      </c>
      <c r="E757" s="62">
        <v>1.25</v>
      </c>
      <c r="F757" s="62">
        <v>1.31</v>
      </c>
      <c r="G757" s="62">
        <v>179.12010000000001</v>
      </c>
      <c r="H757" s="62">
        <v>158.69315</v>
      </c>
      <c r="I757" s="62">
        <v>492.42200000000003</v>
      </c>
    </row>
    <row r="758" spans="1:9" x14ac:dyDescent="0.35">
      <c r="A758" s="196">
        <v>43490</v>
      </c>
      <c r="B758" s="62">
        <v>-0.24</v>
      </c>
      <c r="C758" s="62">
        <v>0.16600000000000001</v>
      </c>
      <c r="D758" s="89">
        <v>0.72</v>
      </c>
      <c r="E758" s="62">
        <v>1.24</v>
      </c>
      <c r="F758" s="62">
        <v>1.286</v>
      </c>
      <c r="G758" s="62">
        <v>179.61242999999999</v>
      </c>
      <c r="H758" s="62">
        <v>159.03098</v>
      </c>
      <c r="I758" s="62">
        <v>492.68369000000001</v>
      </c>
    </row>
    <row r="759" spans="1:9" x14ac:dyDescent="0.35">
      <c r="A759" s="196">
        <v>43489</v>
      </c>
      <c r="B759" s="62">
        <v>-0.24</v>
      </c>
      <c r="C759" s="62">
        <v>0.14899999999999999</v>
      </c>
      <c r="D759" s="89">
        <v>0.7</v>
      </c>
      <c r="E759" s="62">
        <v>1.25</v>
      </c>
      <c r="F759" s="62">
        <v>1.31</v>
      </c>
      <c r="G759" s="62">
        <v>183.82808</v>
      </c>
      <c r="H759" s="62">
        <v>160.25986</v>
      </c>
      <c r="I759" s="62">
        <v>496.93236999999999</v>
      </c>
    </row>
    <row r="760" spans="1:9" x14ac:dyDescent="0.35">
      <c r="A760" s="196">
        <v>43488</v>
      </c>
      <c r="B760" s="62">
        <v>-0.22</v>
      </c>
      <c r="C760" s="62">
        <v>0.17899999999999999</v>
      </c>
      <c r="D760" s="89">
        <v>0.76100000000000001</v>
      </c>
      <c r="E760" s="62">
        <v>1.288</v>
      </c>
      <c r="F760" s="62">
        <v>1.347</v>
      </c>
      <c r="G760" s="62">
        <v>186.07735</v>
      </c>
      <c r="H760" s="62">
        <v>159.72640999999999</v>
      </c>
      <c r="I760" s="62">
        <v>494.81992000000002</v>
      </c>
    </row>
    <row r="761" spans="1:9" x14ac:dyDescent="0.35">
      <c r="A761" s="196">
        <v>43487</v>
      </c>
      <c r="B761" s="62">
        <v>-0.24</v>
      </c>
      <c r="C761" s="62">
        <v>0.17899999999999999</v>
      </c>
      <c r="D761" s="89">
        <v>0.76800000000000002</v>
      </c>
      <c r="E761" s="62">
        <v>1.296</v>
      </c>
      <c r="F761" s="62">
        <v>1.36</v>
      </c>
      <c r="G761" s="62">
        <v>186.94542999999999</v>
      </c>
      <c r="H761" s="62">
        <v>159.78635</v>
      </c>
      <c r="I761" s="62">
        <v>492.42525999999998</v>
      </c>
    </row>
    <row r="762" spans="1:9" x14ac:dyDescent="0.35">
      <c r="A762" s="196">
        <v>43486</v>
      </c>
      <c r="B762" s="62">
        <v>-0.2316</v>
      </c>
      <c r="C762" s="62">
        <v>0.2</v>
      </c>
      <c r="D762" s="89">
        <v>0.80249999999999999</v>
      </c>
      <c r="E762" s="62">
        <v>1.33</v>
      </c>
      <c r="F762" s="62">
        <v>1.39</v>
      </c>
      <c r="G762" s="62">
        <v>186.81805</v>
      </c>
      <c r="H762" s="62">
        <v>160.13309000000001</v>
      </c>
      <c r="I762" s="62">
        <v>489.16550000000001</v>
      </c>
    </row>
    <row r="763" spans="1:9" x14ac:dyDescent="0.35">
      <c r="A763" s="196">
        <v>43483</v>
      </c>
      <c r="B763" s="62">
        <v>-0.24</v>
      </c>
      <c r="C763" s="62">
        <v>0.20499999999999999</v>
      </c>
      <c r="D763" s="89">
        <v>0.80300000000000005</v>
      </c>
      <c r="E763" s="62">
        <v>1.3340000000000001</v>
      </c>
      <c r="F763" s="62">
        <v>1.39</v>
      </c>
      <c r="G763" s="62">
        <v>187.64017000000001</v>
      </c>
      <c r="H763" s="62">
        <v>161.51346000000001</v>
      </c>
      <c r="I763" s="62">
        <v>489.80930000000001</v>
      </c>
    </row>
    <row r="764" spans="1:9" x14ac:dyDescent="0.35">
      <c r="A764" s="196">
        <v>43482</v>
      </c>
      <c r="B764" s="62">
        <v>-0.24</v>
      </c>
      <c r="C764" s="62">
        <v>0.17199999999999999</v>
      </c>
      <c r="D764" s="89">
        <v>0.77</v>
      </c>
      <c r="E764" s="62">
        <v>1.32</v>
      </c>
      <c r="F764" s="62">
        <v>1.38</v>
      </c>
      <c r="G764" s="62">
        <v>191.39023</v>
      </c>
      <c r="H764" s="62">
        <v>163.4539</v>
      </c>
      <c r="I764" s="62">
        <v>495.24950999999999</v>
      </c>
    </row>
    <row r="765" spans="1:9" x14ac:dyDescent="0.35">
      <c r="A765" s="196">
        <v>43481</v>
      </c>
      <c r="B765" s="62">
        <v>-0.23599999999999999</v>
      </c>
      <c r="C765" s="62">
        <v>0.16800000000000001</v>
      </c>
      <c r="D765" s="89">
        <v>0.76</v>
      </c>
      <c r="E765" s="62">
        <v>1.32</v>
      </c>
      <c r="F765" s="62">
        <v>1.38</v>
      </c>
      <c r="G765" s="62">
        <v>193.54931999999999</v>
      </c>
      <c r="H765" s="62">
        <v>164.21619999999999</v>
      </c>
      <c r="I765" s="62">
        <v>499.28503000000001</v>
      </c>
    </row>
    <row r="766" spans="1:9" x14ac:dyDescent="0.35">
      <c r="A766" s="196">
        <v>43480</v>
      </c>
      <c r="B766" s="62">
        <v>-0.25</v>
      </c>
      <c r="C766" s="62">
        <v>0.16850000000000001</v>
      </c>
      <c r="D766" s="89">
        <v>0.75</v>
      </c>
      <c r="E766" s="62">
        <v>1.31</v>
      </c>
      <c r="F766" s="62">
        <v>1.38</v>
      </c>
      <c r="G766" s="62">
        <v>197.26678000000001</v>
      </c>
      <c r="H766" s="62">
        <v>166.97866999999999</v>
      </c>
      <c r="I766" s="62">
        <v>510.38251000000002</v>
      </c>
    </row>
    <row r="767" spans="1:9" x14ac:dyDescent="0.35">
      <c r="A767" s="196">
        <v>43479</v>
      </c>
      <c r="B767" s="62">
        <v>-0.23</v>
      </c>
      <c r="C767" s="62">
        <v>0.17799999999999999</v>
      </c>
      <c r="D767" s="89">
        <v>0.78400000000000003</v>
      </c>
      <c r="E767" s="62">
        <v>1.32</v>
      </c>
      <c r="F767" s="62">
        <v>1.381</v>
      </c>
      <c r="G767" s="62">
        <v>199.17294000000001</v>
      </c>
      <c r="H767" s="62">
        <v>167.32767999999999</v>
      </c>
      <c r="I767" s="62">
        <v>511.16372999999999</v>
      </c>
    </row>
    <row r="768" spans="1:9" x14ac:dyDescent="0.35">
      <c r="A768" s="196">
        <v>43476</v>
      </c>
      <c r="B768" s="62">
        <v>-0.22</v>
      </c>
      <c r="C768" s="62">
        <v>0.192</v>
      </c>
      <c r="D768" s="89">
        <v>0.79500000000000004</v>
      </c>
      <c r="E768" s="62">
        <v>1.3260000000000001</v>
      </c>
      <c r="F768" s="62">
        <v>1.3859999999999999</v>
      </c>
      <c r="G768" s="62">
        <v>198.98602</v>
      </c>
      <c r="H768" s="62">
        <v>166.92105000000001</v>
      </c>
      <c r="I768" s="62">
        <v>508.97140999999999</v>
      </c>
    </row>
    <row r="769" spans="1:9" x14ac:dyDescent="0.35">
      <c r="A769" s="196">
        <v>43475</v>
      </c>
      <c r="B769" s="62">
        <v>-0.24</v>
      </c>
      <c r="C769" s="62">
        <v>0.19</v>
      </c>
      <c r="D769" s="89">
        <v>0.81399999999999995</v>
      </c>
      <c r="E769" s="62">
        <v>1.3440000000000001</v>
      </c>
      <c r="F769" s="62">
        <v>1.4</v>
      </c>
      <c r="G769" s="62">
        <v>200.98253</v>
      </c>
      <c r="H769" s="62">
        <v>167.76031</v>
      </c>
      <c r="I769" s="62">
        <v>512.25774999999999</v>
      </c>
    </row>
    <row r="770" spans="1:9" x14ac:dyDescent="0.35">
      <c r="A770" s="196">
        <v>43474</v>
      </c>
      <c r="B770" s="62">
        <v>-0.22</v>
      </c>
      <c r="C770" s="62">
        <v>0.214</v>
      </c>
      <c r="D770" s="89">
        <v>0.81599999999999995</v>
      </c>
      <c r="E770" s="62">
        <v>1.341</v>
      </c>
      <c r="F770" s="62">
        <v>1.399</v>
      </c>
      <c r="G770" s="62">
        <v>201.11649</v>
      </c>
      <c r="H770" s="62">
        <v>167.68073000000001</v>
      </c>
      <c r="I770" s="62">
        <v>509.73428000000001</v>
      </c>
    </row>
    <row r="771" spans="1:9" x14ac:dyDescent="0.35">
      <c r="A771" s="196">
        <v>43473</v>
      </c>
      <c r="B771" s="62">
        <v>-0.24</v>
      </c>
      <c r="C771" s="62">
        <v>0.2</v>
      </c>
      <c r="D771" s="89">
        <v>0.8</v>
      </c>
      <c r="E771" s="62">
        <v>1.333</v>
      </c>
      <c r="F771" s="62">
        <v>1.3879999999999999</v>
      </c>
      <c r="G771" s="62">
        <v>202.38924</v>
      </c>
      <c r="H771" s="62">
        <v>168.42076</v>
      </c>
      <c r="I771" s="62">
        <v>520.10535000000004</v>
      </c>
    </row>
    <row r="772" spans="1:9" x14ac:dyDescent="0.35">
      <c r="A772" s="196">
        <v>43472</v>
      </c>
      <c r="B772" s="62">
        <v>-0.24</v>
      </c>
      <c r="C772" s="62">
        <v>0.18</v>
      </c>
      <c r="D772" s="89">
        <v>0.79700000000000004</v>
      </c>
      <c r="E772" s="62">
        <v>1.319</v>
      </c>
      <c r="F772" s="62">
        <v>1.3759999999999999</v>
      </c>
      <c r="G772" s="62">
        <v>201.29521</v>
      </c>
      <c r="H772" s="62">
        <v>167.61761000000001</v>
      </c>
      <c r="I772" s="62">
        <v>531.59240999999997</v>
      </c>
    </row>
    <row r="773" spans="1:9" x14ac:dyDescent="0.35">
      <c r="A773" s="196">
        <v>43469</v>
      </c>
      <c r="B773" s="62">
        <v>-0.25</v>
      </c>
      <c r="C773" s="62">
        <v>0.17</v>
      </c>
      <c r="D773" s="89">
        <v>0.77</v>
      </c>
      <c r="E773" s="62">
        <v>1.31</v>
      </c>
      <c r="F773" s="62">
        <v>1.36</v>
      </c>
      <c r="G773" s="62">
        <v>197.06805</v>
      </c>
      <c r="H773" s="62">
        <v>166.65145999999999</v>
      </c>
      <c r="I773" s="62">
        <v>538.31719999999996</v>
      </c>
    </row>
    <row r="774" spans="1:9" x14ac:dyDescent="0.35">
      <c r="A774" s="196">
        <v>43468</v>
      </c>
      <c r="B774" s="62">
        <v>-0.25</v>
      </c>
      <c r="C774" s="62">
        <v>0.13</v>
      </c>
      <c r="D774" s="89">
        <v>0.73</v>
      </c>
      <c r="E774" s="62">
        <v>1.26</v>
      </c>
      <c r="F774" s="62">
        <v>1.32</v>
      </c>
      <c r="G774" s="62">
        <v>193.74446</v>
      </c>
      <c r="H774" s="62">
        <v>165.66179</v>
      </c>
      <c r="I774" s="62">
        <v>539.87951999999996</v>
      </c>
    </row>
    <row r="775" spans="1:9" x14ac:dyDescent="0.35">
      <c r="A775" s="196">
        <v>43467</v>
      </c>
      <c r="B775" s="62">
        <v>-0.25</v>
      </c>
      <c r="C775" s="62">
        <v>0.13</v>
      </c>
      <c r="D775" s="89">
        <v>0.73</v>
      </c>
      <c r="E775" s="62">
        <v>1.26</v>
      </c>
      <c r="F775" s="62">
        <v>1.32</v>
      </c>
      <c r="G775" s="62">
        <v>190.35267999999999</v>
      </c>
      <c r="H775" s="62">
        <v>163.25116</v>
      </c>
      <c r="I775" s="62">
        <v>530.44739000000004</v>
      </c>
    </row>
    <row r="776" spans="1:9" x14ac:dyDescent="0.35">
      <c r="A776" s="196">
        <v>43466</v>
      </c>
      <c r="B776" s="62">
        <v>-0.25</v>
      </c>
      <c r="C776" s="62">
        <v>0.18</v>
      </c>
      <c r="D776" s="89">
        <v>0.79</v>
      </c>
      <c r="E776" s="62">
        <v>1.32</v>
      </c>
      <c r="F776" s="62">
        <v>1.38</v>
      </c>
      <c r="G776" s="62">
        <v>189.75452000000001</v>
      </c>
      <c r="H776" s="62">
        <v>162.63609</v>
      </c>
      <c r="I776" s="62">
        <v>519.50684000000001</v>
      </c>
    </row>
    <row r="777" spans="1:9" x14ac:dyDescent="0.35">
      <c r="A777" s="196">
        <v>43465</v>
      </c>
      <c r="B777" s="62">
        <v>-0.25</v>
      </c>
      <c r="C777" s="62">
        <v>0.18</v>
      </c>
      <c r="D777" s="89">
        <v>0.79</v>
      </c>
      <c r="E777" s="62">
        <v>1.32</v>
      </c>
      <c r="F777" s="62">
        <v>1.38</v>
      </c>
      <c r="G777" s="62">
        <v>189.75452000000001</v>
      </c>
      <c r="H777" s="62">
        <v>162.63609</v>
      </c>
      <c r="I777" s="62">
        <v>519.50684000000001</v>
      </c>
    </row>
  </sheetData>
  <pageMargins left="0.5" right="0.5" top="1" bottom="1" header="0.5" footer="0.75"/>
  <pageSetup scale="33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CC8B9B-5603-4A48-A5A1-300F1E612BA6}">
  <sheetPr codeName="Sheet3">
    <pageSetUpPr fitToPage="1"/>
  </sheetPr>
  <dimension ref="A1:S774"/>
  <sheetViews>
    <sheetView zoomScale="70" zoomScaleNormal="70" workbookViewId="0">
      <selection activeCell="A21" sqref="A21"/>
    </sheetView>
  </sheetViews>
  <sheetFormatPr defaultColWidth="8.7265625" defaultRowHeight="14.5" x14ac:dyDescent="0.35"/>
  <cols>
    <col min="1" max="1" width="15.7265625" style="196" customWidth="1"/>
    <col min="2" max="2" width="23" style="62" customWidth="1"/>
    <col min="3" max="3" width="23.81640625" style="62" customWidth="1"/>
    <col min="4" max="4" width="12.54296875" style="62" customWidth="1"/>
    <col min="5" max="5" width="25.54296875" style="62" customWidth="1"/>
    <col min="6" max="6" width="24.54296875" style="62" customWidth="1"/>
    <col min="7" max="7" width="23.1796875" style="62" customWidth="1"/>
    <col min="8" max="8" width="8.7265625" style="62"/>
    <col min="9" max="9" width="10.453125" style="62" bestFit="1" customWidth="1"/>
    <col min="10" max="15" width="12.453125" style="62" customWidth="1"/>
    <col min="16" max="16" width="10.453125" style="62" bestFit="1" customWidth="1"/>
    <col min="17" max="16384" width="8.7265625" style="62"/>
  </cols>
  <sheetData>
    <row r="1" spans="1:7" x14ac:dyDescent="0.35">
      <c r="A1" s="196" t="s">
        <v>0</v>
      </c>
      <c r="B1" s="62" t="s">
        <v>29</v>
      </c>
      <c r="C1" s="62" t="s">
        <v>30</v>
      </c>
      <c r="D1" s="62" t="s">
        <v>31</v>
      </c>
      <c r="E1" s="62" t="s">
        <v>32</v>
      </c>
      <c r="F1" s="62" t="s">
        <v>33</v>
      </c>
      <c r="G1" t="s">
        <v>34</v>
      </c>
    </row>
    <row r="6" spans="1:7" x14ac:dyDescent="0.35">
      <c r="A6" s="193">
        <v>44533</v>
      </c>
      <c r="B6">
        <v>281.449973</v>
      </c>
      <c r="C6">
        <v>424.61535199999997</v>
      </c>
      <c r="D6">
        <v>28.692</v>
      </c>
      <c r="E6">
        <v>91.53</v>
      </c>
      <c r="F6">
        <v>87.53</v>
      </c>
      <c r="G6">
        <v>105.63</v>
      </c>
    </row>
    <row r="7" spans="1:7" x14ac:dyDescent="0.35">
      <c r="A7" s="193">
        <v>44532</v>
      </c>
      <c r="B7">
        <v>281.449973</v>
      </c>
      <c r="C7">
        <v>424.61535199999997</v>
      </c>
      <c r="D7">
        <v>30.469000000000001</v>
      </c>
      <c r="E7">
        <v>91.53</v>
      </c>
      <c r="F7">
        <v>87.53</v>
      </c>
      <c r="G7">
        <v>105.63</v>
      </c>
    </row>
    <row r="8" spans="1:7" x14ac:dyDescent="0.35">
      <c r="A8" s="193">
        <v>44531</v>
      </c>
      <c r="B8">
        <v>284.56299799999999</v>
      </c>
      <c r="C8">
        <v>420.79194899999999</v>
      </c>
      <c r="D8">
        <v>26.016400000000001</v>
      </c>
      <c r="E8">
        <v>91.69</v>
      </c>
      <c r="F8">
        <v>88.43</v>
      </c>
      <c r="G8">
        <v>106.3</v>
      </c>
    </row>
    <row r="9" spans="1:7" x14ac:dyDescent="0.35">
      <c r="A9" s="193">
        <v>44530</v>
      </c>
      <c r="B9">
        <v>279.73459200000002</v>
      </c>
      <c r="C9">
        <v>425.586139</v>
      </c>
      <c r="D9">
        <v>30.067900000000002</v>
      </c>
      <c r="E9">
        <v>90.59</v>
      </c>
      <c r="F9">
        <v>85.93</v>
      </c>
      <c r="G9">
        <v>103.56</v>
      </c>
    </row>
    <row r="10" spans="1:7" x14ac:dyDescent="0.35">
      <c r="A10" s="193">
        <v>44529</v>
      </c>
      <c r="B10">
        <v>282.32809800000001</v>
      </c>
      <c r="C10">
        <v>432.465079</v>
      </c>
      <c r="D10">
        <v>28.8033</v>
      </c>
      <c r="E10">
        <v>90.64</v>
      </c>
      <c r="F10">
        <v>86.11</v>
      </c>
      <c r="G10">
        <v>103.73</v>
      </c>
    </row>
    <row r="11" spans="1:7" x14ac:dyDescent="0.35">
      <c r="A11" s="193">
        <v>44526</v>
      </c>
      <c r="B11">
        <v>280.42119000000002</v>
      </c>
      <c r="C11">
        <v>427.40856600000001</v>
      </c>
      <c r="D11">
        <v>32.312899999999999</v>
      </c>
      <c r="E11">
        <v>90.21</v>
      </c>
      <c r="F11">
        <v>85.87</v>
      </c>
      <c r="G11">
        <v>103.42</v>
      </c>
    </row>
    <row r="12" spans="1:7" x14ac:dyDescent="0.35">
      <c r="A12" s="193">
        <v>44525</v>
      </c>
      <c r="B12">
        <v>291.20551499999999</v>
      </c>
      <c r="C12">
        <v>441.13096200000001</v>
      </c>
      <c r="D12">
        <v>19.877700000000001</v>
      </c>
      <c r="E12">
        <v>92.13</v>
      </c>
      <c r="F12">
        <v>91.31</v>
      </c>
      <c r="G12">
        <v>108.63</v>
      </c>
    </row>
    <row r="13" spans="1:7" x14ac:dyDescent="0.35">
      <c r="A13" s="193">
        <v>44524</v>
      </c>
      <c r="B13">
        <v>290.02649700000001</v>
      </c>
      <c r="C13">
        <v>441.04948899999999</v>
      </c>
      <c r="D13">
        <v>20.666</v>
      </c>
      <c r="E13">
        <v>91.05</v>
      </c>
      <c r="F13">
        <v>91.44</v>
      </c>
      <c r="G13">
        <v>108.55</v>
      </c>
    </row>
    <row r="14" spans="1:7" x14ac:dyDescent="0.35">
      <c r="A14" s="193">
        <v>44523</v>
      </c>
      <c r="B14">
        <v>289.64804400000003</v>
      </c>
      <c r="C14">
        <v>438.24606</v>
      </c>
      <c r="D14">
        <v>20.6416</v>
      </c>
      <c r="E14">
        <v>91.37</v>
      </c>
      <c r="F14">
        <v>91.21</v>
      </c>
      <c r="G14">
        <v>108.15</v>
      </c>
    </row>
    <row r="15" spans="1:7" x14ac:dyDescent="0.35">
      <c r="A15" s="193">
        <v>44522</v>
      </c>
      <c r="B15">
        <v>293.19744200000002</v>
      </c>
      <c r="C15">
        <v>439.53507000000002</v>
      </c>
      <c r="D15">
        <v>18.884599999999999</v>
      </c>
      <c r="E15">
        <v>92.34</v>
      </c>
      <c r="F15">
        <v>91.47</v>
      </c>
      <c r="G15">
        <v>108.38</v>
      </c>
    </row>
    <row r="16" spans="1:7" x14ac:dyDescent="0.35">
      <c r="A16" s="193">
        <v>44519</v>
      </c>
      <c r="B16">
        <v>293.40168599999998</v>
      </c>
      <c r="C16">
        <v>439.25105000000002</v>
      </c>
      <c r="D16">
        <v>19.116599999999998</v>
      </c>
      <c r="E16">
        <v>92.27</v>
      </c>
      <c r="F16">
        <v>91.05</v>
      </c>
      <c r="G16">
        <v>108.03</v>
      </c>
    </row>
    <row r="17" spans="1:7" x14ac:dyDescent="0.35">
      <c r="A17" s="193">
        <v>44518</v>
      </c>
      <c r="B17">
        <v>294.55793399999999</v>
      </c>
      <c r="C17">
        <v>438.92508199999997</v>
      </c>
      <c r="D17">
        <v>17.769200000000001</v>
      </c>
      <c r="E17">
        <v>92.21</v>
      </c>
      <c r="F17">
        <v>92.18</v>
      </c>
      <c r="G17">
        <v>109.04</v>
      </c>
    </row>
    <row r="18" spans="1:7" x14ac:dyDescent="0.35">
      <c r="A18" s="193">
        <v>44517</v>
      </c>
      <c r="B18">
        <v>295.91661299999998</v>
      </c>
      <c r="C18">
        <v>439.73505499999999</v>
      </c>
      <c r="D18">
        <v>16.682200000000002</v>
      </c>
      <c r="E18">
        <v>92.77</v>
      </c>
      <c r="F18">
        <v>93</v>
      </c>
      <c r="G18">
        <v>109.86</v>
      </c>
    </row>
    <row r="19" spans="1:7" x14ac:dyDescent="0.35">
      <c r="A19" s="193">
        <v>44516</v>
      </c>
      <c r="B19">
        <v>295.36880600000001</v>
      </c>
      <c r="C19">
        <v>439.53449499999999</v>
      </c>
      <c r="D19">
        <v>16.7973</v>
      </c>
      <c r="E19">
        <v>92.65</v>
      </c>
      <c r="F19">
        <v>92.94</v>
      </c>
      <c r="G19">
        <v>109.87</v>
      </c>
    </row>
    <row r="20" spans="1:7" x14ac:dyDescent="0.35">
      <c r="A20" s="193">
        <v>44515</v>
      </c>
      <c r="B20">
        <v>294.827675</v>
      </c>
      <c r="C20">
        <v>436.08</v>
      </c>
      <c r="D20">
        <v>16.6495</v>
      </c>
      <c r="E20">
        <v>93.09</v>
      </c>
      <c r="F20">
        <v>93.53</v>
      </c>
      <c r="G20">
        <v>110.31</v>
      </c>
    </row>
    <row r="21" spans="1:7" x14ac:dyDescent="0.35">
      <c r="A21" s="193">
        <v>44512</v>
      </c>
      <c r="B21">
        <v>293.76</v>
      </c>
      <c r="C21">
        <v>434.79</v>
      </c>
      <c r="D21">
        <v>16.1449</v>
      </c>
      <c r="E21">
        <v>91.9</v>
      </c>
      <c r="F21">
        <v>93.07</v>
      </c>
      <c r="G21">
        <v>109.68</v>
      </c>
    </row>
    <row r="22" spans="1:7" x14ac:dyDescent="0.35">
      <c r="A22" s="193">
        <v>44511</v>
      </c>
      <c r="B22">
        <v>292.89999999999998</v>
      </c>
      <c r="C22">
        <v>430.82</v>
      </c>
      <c r="D22">
        <v>17.090199999999999</v>
      </c>
      <c r="E22">
        <v>92.1</v>
      </c>
      <c r="F22">
        <v>92.86</v>
      </c>
      <c r="G22">
        <v>109.58</v>
      </c>
    </row>
    <row r="23" spans="1:7" x14ac:dyDescent="0.35">
      <c r="A23" s="193">
        <v>44510</v>
      </c>
      <c r="B23">
        <v>291.89999999999998</v>
      </c>
      <c r="C23">
        <v>428.96</v>
      </c>
      <c r="D23">
        <v>17.176100000000002</v>
      </c>
      <c r="E23">
        <v>92.2</v>
      </c>
      <c r="F23">
        <v>92.77</v>
      </c>
      <c r="G23">
        <v>110.01</v>
      </c>
    </row>
    <row r="24" spans="1:7" x14ac:dyDescent="0.35">
      <c r="A24" s="193">
        <v>44509</v>
      </c>
      <c r="B24">
        <v>291.2</v>
      </c>
      <c r="C24">
        <v>429.96</v>
      </c>
      <c r="D24">
        <v>18.062000000000001</v>
      </c>
      <c r="E24">
        <v>91.63</v>
      </c>
      <c r="F24">
        <v>91.61</v>
      </c>
      <c r="G24">
        <v>109.09</v>
      </c>
    </row>
    <row r="25" spans="1:7" x14ac:dyDescent="0.35">
      <c r="A25" s="193">
        <v>44508</v>
      </c>
      <c r="B25">
        <v>291.64</v>
      </c>
      <c r="C25">
        <v>431.64</v>
      </c>
      <c r="D25">
        <v>17.403500000000001</v>
      </c>
      <c r="E25">
        <v>92.24</v>
      </c>
      <c r="F25">
        <v>91.96</v>
      </c>
      <c r="G25">
        <v>109.74</v>
      </c>
    </row>
    <row r="26" spans="1:7" x14ac:dyDescent="0.35">
      <c r="A26" s="193">
        <v>44505</v>
      </c>
      <c r="B26">
        <v>291.64</v>
      </c>
      <c r="C26">
        <v>431.64</v>
      </c>
      <c r="D26">
        <v>16.402899999999999</v>
      </c>
      <c r="E26">
        <v>92.24</v>
      </c>
      <c r="F26">
        <v>91.96</v>
      </c>
      <c r="G26">
        <v>109.74</v>
      </c>
    </row>
    <row r="27" spans="1:7" x14ac:dyDescent="0.35">
      <c r="A27" s="193">
        <v>44504</v>
      </c>
      <c r="B27">
        <v>291.48</v>
      </c>
      <c r="C27">
        <v>430.92</v>
      </c>
      <c r="D27">
        <v>15.972300000000001</v>
      </c>
      <c r="E27">
        <v>92.68</v>
      </c>
      <c r="F27">
        <v>91.77</v>
      </c>
      <c r="G27">
        <v>109.54</v>
      </c>
    </row>
    <row r="28" spans="1:7" x14ac:dyDescent="0.35">
      <c r="A28" s="193">
        <v>44503</v>
      </c>
      <c r="B28">
        <v>290.49</v>
      </c>
      <c r="C28">
        <v>427.8</v>
      </c>
      <c r="D28">
        <v>16.471699999999998</v>
      </c>
      <c r="E28">
        <v>93.39</v>
      </c>
      <c r="F28">
        <v>92.58</v>
      </c>
      <c r="G28">
        <v>110.09</v>
      </c>
    </row>
    <row r="29" spans="1:7" x14ac:dyDescent="0.35">
      <c r="A29" s="193">
        <v>44502</v>
      </c>
      <c r="B29">
        <v>289.42</v>
      </c>
      <c r="C29">
        <v>425.74</v>
      </c>
      <c r="D29">
        <v>16.857600000000001</v>
      </c>
      <c r="E29">
        <v>92.84</v>
      </c>
      <c r="F29">
        <v>92.38</v>
      </c>
      <c r="G29">
        <v>109.68</v>
      </c>
    </row>
    <row r="30" spans="1:7" x14ac:dyDescent="0.35">
      <c r="A30" s="193">
        <v>44501</v>
      </c>
      <c r="B30">
        <v>289</v>
      </c>
      <c r="C30">
        <v>424.67</v>
      </c>
      <c r="D30">
        <v>17.496099999999998</v>
      </c>
      <c r="E30">
        <v>93.13</v>
      </c>
      <c r="F30">
        <v>92.31</v>
      </c>
      <c r="G30">
        <v>109.47</v>
      </c>
    </row>
    <row r="31" spans="1:7" x14ac:dyDescent="0.35">
      <c r="A31" s="193">
        <v>44498</v>
      </c>
      <c r="B31">
        <v>286.88</v>
      </c>
      <c r="C31">
        <v>423.22066599999999</v>
      </c>
      <c r="D31">
        <v>17.616399999999999</v>
      </c>
      <c r="E31">
        <v>93.06</v>
      </c>
      <c r="F31">
        <v>91.96</v>
      </c>
      <c r="G31">
        <v>108.99</v>
      </c>
    </row>
    <row r="32" spans="1:7" x14ac:dyDescent="0.35">
      <c r="A32" s="193">
        <v>44497</v>
      </c>
      <c r="B32">
        <v>286.638194</v>
      </c>
      <c r="C32">
        <v>420.02790900000002</v>
      </c>
      <c r="D32">
        <v>17.609400000000001</v>
      </c>
      <c r="E32">
        <v>93.77</v>
      </c>
      <c r="F32">
        <v>90.91</v>
      </c>
      <c r="G32">
        <v>108.23</v>
      </c>
    </row>
    <row r="33" spans="1:7" x14ac:dyDescent="0.35">
      <c r="A33" s="193">
        <v>44496</v>
      </c>
      <c r="B33">
        <v>285.960328</v>
      </c>
      <c r="C33">
        <v>419.280824</v>
      </c>
      <c r="D33">
        <v>16.9191</v>
      </c>
      <c r="E33">
        <v>93.67</v>
      </c>
      <c r="F33">
        <v>91.21</v>
      </c>
      <c r="G33">
        <v>108.16</v>
      </c>
    </row>
    <row r="34" spans="1:7" x14ac:dyDescent="0.35">
      <c r="A34" s="193">
        <v>44495</v>
      </c>
      <c r="B34">
        <v>287.04897699999998</v>
      </c>
      <c r="C34">
        <v>421.39470499999999</v>
      </c>
      <c r="D34">
        <v>16.150500000000001</v>
      </c>
      <c r="E34">
        <v>94.86</v>
      </c>
      <c r="F34">
        <v>91.43</v>
      </c>
      <c r="G34">
        <v>108.04</v>
      </c>
    </row>
    <row r="35" spans="1:7" x14ac:dyDescent="0.35">
      <c r="A35" s="193">
        <v>44494</v>
      </c>
      <c r="B35">
        <v>284.922237</v>
      </c>
      <c r="C35">
        <v>419.701233</v>
      </c>
      <c r="D35">
        <v>16.281500000000001</v>
      </c>
      <c r="E35">
        <v>94.1</v>
      </c>
      <c r="F35">
        <v>90.07</v>
      </c>
      <c r="G35">
        <v>106.5</v>
      </c>
    </row>
    <row r="36" spans="1:7" x14ac:dyDescent="0.35">
      <c r="A36" s="193">
        <v>44491</v>
      </c>
      <c r="B36">
        <v>284.69093600000002</v>
      </c>
      <c r="C36">
        <v>417.33016700000002</v>
      </c>
      <c r="D36">
        <v>16.400700000000001</v>
      </c>
      <c r="E36">
        <v>93.82</v>
      </c>
      <c r="F36">
        <v>89.59</v>
      </c>
      <c r="G36">
        <v>106.15</v>
      </c>
    </row>
    <row r="37" spans="1:7" x14ac:dyDescent="0.35">
      <c r="A37" s="193">
        <v>44490</v>
      </c>
      <c r="B37">
        <v>283.38831399999998</v>
      </c>
      <c r="C37">
        <v>417.49815799999999</v>
      </c>
      <c r="D37">
        <v>16.7516</v>
      </c>
      <c r="E37">
        <v>93.38</v>
      </c>
      <c r="F37">
        <v>89.33</v>
      </c>
      <c r="G37">
        <v>106.03</v>
      </c>
    </row>
    <row r="38" spans="1:7" x14ac:dyDescent="0.35">
      <c r="A38" s="193">
        <v>44489</v>
      </c>
      <c r="B38">
        <v>283.61947099999998</v>
      </c>
      <c r="C38">
        <v>416.81335999999999</v>
      </c>
      <c r="D38">
        <v>15.9796</v>
      </c>
      <c r="E38">
        <v>93.68</v>
      </c>
      <c r="F38">
        <v>89.72</v>
      </c>
      <c r="G38">
        <v>106.4</v>
      </c>
    </row>
    <row r="39" spans="1:7" x14ac:dyDescent="0.35">
      <c r="A39" s="193">
        <v>44488</v>
      </c>
      <c r="B39">
        <v>282.70773500000001</v>
      </c>
      <c r="C39">
        <v>415.39508799999999</v>
      </c>
      <c r="D39">
        <v>16.290099999999999</v>
      </c>
      <c r="E39">
        <v>93.72</v>
      </c>
      <c r="F39">
        <v>89.66</v>
      </c>
      <c r="G39">
        <v>106.07</v>
      </c>
    </row>
    <row r="40" spans="1:7" x14ac:dyDescent="0.35">
      <c r="A40" s="193">
        <v>44487</v>
      </c>
      <c r="B40">
        <v>281.79423000000003</v>
      </c>
      <c r="C40">
        <v>413.98224499999998</v>
      </c>
      <c r="D40">
        <v>17.132400000000001</v>
      </c>
      <c r="E40">
        <v>92.89</v>
      </c>
      <c r="F40">
        <v>89.03</v>
      </c>
      <c r="G40">
        <v>105.15</v>
      </c>
    </row>
    <row r="41" spans="1:7" x14ac:dyDescent="0.35">
      <c r="A41" s="193">
        <v>44484</v>
      </c>
      <c r="B41">
        <v>283.221565</v>
      </c>
      <c r="C41">
        <v>413.22274299999998</v>
      </c>
      <c r="D41">
        <v>16.348600000000001</v>
      </c>
      <c r="E41">
        <v>93.41</v>
      </c>
      <c r="F41">
        <v>89.87</v>
      </c>
      <c r="G41">
        <v>105.79</v>
      </c>
    </row>
    <row r="42" spans="1:7" x14ac:dyDescent="0.35">
      <c r="A42" s="193">
        <v>44483</v>
      </c>
      <c r="B42">
        <v>281.07115099999999</v>
      </c>
      <c r="C42">
        <v>410.481762</v>
      </c>
      <c r="D42">
        <v>16.991800000000001</v>
      </c>
      <c r="E42">
        <v>92.8</v>
      </c>
      <c r="F42">
        <v>89.19</v>
      </c>
      <c r="G42">
        <v>105.04</v>
      </c>
    </row>
    <row r="43" spans="1:7" x14ac:dyDescent="0.35">
      <c r="A43" s="193">
        <v>44482</v>
      </c>
      <c r="B43">
        <v>277.84173299999998</v>
      </c>
      <c r="C43">
        <v>404.91591199999999</v>
      </c>
      <c r="D43">
        <v>19.8415</v>
      </c>
      <c r="E43">
        <v>92.25</v>
      </c>
      <c r="F43">
        <v>88.45</v>
      </c>
      <c r="G43">
        <v>104.15</v>
      </c>
    </row>
    <row r="44" spans="1:7" x14ac:dyDescent="0.35">
      <c r="A44" s="193">
        <v>44481</v>
      </c>
      <c r="B44">
        <v>276.093526</v>
      </c>
      <c r="C44">
        <v>403.89596399999999</v>
      </c>
      <c r="D44">
        <v>20.744199999999999</v>
      </c>
      <c r="E44">
        <v>92.38</v>
      </c>
      <c r="F44">
        <v>89.91</v>
      </c>
      <c r="G44">
        <v>105.29</v>
      </c>
    </row>
    <row r="45" spans="1:7" x14ac:dyDescent="0.35">
      <c r="A45" s="193">
        <v>44480</v>
      </c>
      <c r="B45">
        <v>276.33748100000003</v>
      </c>
      <c r="C45">
        <v>403.98825900000003</v>
      </c>
      <c r="D45">
        <v>20.179500000000001</v>
      </c>
      <c r="E45">
        <v>92.23</v>
      </c>
      <c r="F45">
        <v>90.56</v>
      </c>
      <c r="G45">
        <v>105.65</v>
      </c>
    </row>
    <row r="46" spans="1:7" x14ac:dyDescent="0.35">
      <c r="A46" s="193">
        <v>44477</v>
      </c>
      <c r="B46">
        <v>276.07021800000001</v>
      </c>
      <c r="C46">
        <v>405.55794700000001</v>
      </c>
      <c r="D46">
        <v>20.279900000000001</v>
      </c>
      <c r="E46">
        <v>92.37</v>
      </c>
      <c r="F46">
        <v>90.65</v>
      </c>
      <c r="G46">
        <v>105.71</v>
      </c>
    </row>
    <row r="47" spans="1:7" x14ac:dyDescent="0.35">
      <c r="A47" s="193">
        <v>44476</v>
      </c>
      <c r="B47">
        <v>276.70481599999999</v>
      </c>
      <c r="C47">
        <v>406.40171900000001</v>
      </c>
      <c r="D47">
        <v>21.020099999999999</v>
      </c>
      <c r="E47">
        <v>92.33</v>
      </c>
      <c r="F47">
        <v>90.72</v>
      </c>
      <c r="G47">
        <v>105.65</v>
      </c>
    </row>
    <row r="48" spans="1:7" x14ac:dyDescent="0.35">
      <c r="A48" s="193">
        <v>44475</v>
      </c>
      <c r="B48">
        <v>272.29219999999998</v>
      </c>
      <c r="C48">
        <v>402.893325</v>
      </c>
      <c r="D48">
        <v>24.331800000000001</v>
      </c>
      <c r="E48">
        <v>91.65</v>
      </c>
      <c r="F48">
        <v>89.11</v>
      </c>
      <c r="G48">
        <v>104.21</v>
      </c>
    </row>
    <row r="49" spans="1:7" x14ac:dyDescent="0.35">
      <c r="A49" s="193">
        <v>44474</v>
      </c>
      <c r="B49">
        <v>271.90782999999999</v>
      </c>
      <c r="C49">
        <v>396.98811499999999</v>
      </c>
      <c r="D49">
        <v>23.2941</v>
      </c>
      <c r="E49">
        <v>91.5</v>
      </c>
      <c r="F49">
        <v>88.19</v>
      </c>
      <c r="G49">
        <v>103.67</v>
      </c>
    </row>
    <row r="50" spans="1:7" x14ac:dyDescent="0.35">
      <c r="A50" s="193">
        <v>44473</v>
      </c>
      <c r="B50">
        <v>271.90782999999999</v>
      </c>
      <c r="C50">
        <v>396.98811499999999</v>
      </c>
      <c r="D50">
        <v>25.185700000000001</v>
      </c>
      <c r="E50">
        <v>91.5</v>
      </c>
      <c r="F50">
        <v>88.19</v>
      </c>
      <c r="G50">
        <v>103.67</v>
      </c>
    </row>
    <row r="51" spans="1:7" x14ac:dyDescent="0.35">
      <c r="A51" s="193">
        <v>44470</v>
      </c>
      <c r="B51">
        <v>272.93032299999999</v>
      </c>
      <c r="C51">
        <v>401.86625500000002</v>
      </c>
      <c r="D51">
        <v>24.038900000000002</v>
      </c>
      <c r="E51">
        <v>91.33</v>
      </c>
      <c r="F51">
        <v>88.41</v>
      </c>
      <c r="G51">
        <v>103.67</v>
      </c>
    </row>
    <row r="52" spans="1:7" x14ac:dyDescent="0.35">
      <c r="A52" s="193">
        <v>44469</v>
      </c>
      <c r="B52">
        <v>274.11216899999999</v>
      </c>
      <c r="C52">
        <v>399.94668300000001</v>
      </c>
      <c r="D52">
        <v>23.242799999999999</v>
      </c>
      <c r="E52">
        <v>90.14</v>
      </c>
      <c r="F52">
        <v>88.61</v>
      </c>
      <c r="G52">
        <v>103.54</v>
      </c>
    </row>
    <row r="53" spans="1:7" x14ac:dyDescent="0.35">
      <c r="A53" s="193">
        <v>44468</v>
      </c>
      <c r="B53">
        <v>274.222083</v>
      </c>
      <c r="C53">
        <v>401.96156300000001</v>
      </c>
      <c r="D53">
        <v>23.9588</v>
      </c>
      <c r="E53">
        <v>89.92</v>
      </c>
      <c r="F53">
        <v>88.26</v>
      </c>
      <c r="G53">
        <v>103.54</v>
      </c>
    </row>
    <row r="54" spans="1:7" x14ac:dyDescent="0.35">
      <c r="A54" s="193">
        <v>44467</v>
      </c>
      <c r="B54">
        <v>272.47821800000003</v>
      </c>
      <c r="C54">
        <v>400.274404</v>
      </c>
      <c r="D54">
        <v>24.894100000000002</v>
      </c>
      <c r="E54">
        <v>90.1</v>
      </c>
      <c r="F54">
        <v>87.13</v>
      </c>
      <c r="G54">
        <v>102.54</v>
      </c>
    </row>
    <row r="55" spans="1:7" x14ac:dyDescent="0.35">
      <c r="A55" s="193">
        <v>44466</v>
      </c>
      <c r="B55">
        <v>278.16278</v>
      </c>
      <c r="C55">
        <v>407.59970700000002</v>
      </c>
      <c r="D55">
        <v>20.834900000000001</v>
      </c>
      <c r="E55">
        <v>92.19</v>
      </c>
      <c r="F55">
        <v>88.62</v>
      </c>
      <c r="G55">
        <v>104.31</v>
      </c>
    </row>
    <row r="56" spans="1:7" x14ac:dyDescent="0.35">
      <c r="A56" s="193">
        <v>44463</v>
      </c>
      <c r="B56">
        <v>278.516525</v>
      </c>
      <c r="C56">
        <v>408.18779599999999</v>
      </c>
      <c r="D56">
        <v>21.846699999999998</v>
      </c>
      <c r="E56">
        <v>92.47</v>
      </c>
      <c r="F56">
        <v>86.95</v>
      </c>
      <c r="G56">
        <v>102.85</v>
      </c>
    </row>
    <row r="57" spans="1:7" x14ac:dyDescent="0.35">
      <c r="A57" s="193">
        <v>44462</v>
      </c>
      <c r="B57">
        <v>280.95232299999998</v>
      </c>
      <c r="C57">
        <v>407.311126</v>
      </c>
      <c r="D57">
        <v>20.624400000000001</v>
      </c>
      <c r="E57">
        <v>93.28</v>
      </c>
      <c r="F57">
        <v>86.81</v>
      </c>
      <c r="G57">
        <v>102.99</v>
      </c>
    </row>
    <row r="58" spans="1:7" x14ac:dyDescent="0.35">
      <c r="A58" s="193">
        <v>44461</v>
      </c>
      <c r="B58">
        <v>278.39243299999998</v>
      </c>
      <c r="C58">
        <v>403.644856</v>
      </c>
      <c r="D58">
        <v>22.807300000000001</v>
      </c>
      <c r="E58">
        <v>93.02</v>
      </c>
      <c r="F58">
        <v>86.74</v>
      </c>
      <c r="G58">
        <v>102.86</v>
      </c>
    </row>
    <row r="59" spans="1:7" x14ac:dyDescent="0.35">
      <c r="A59" s="193">
        <v>44460</v>
      </c>
      <c r="B59">
        <v>275.68059799999997</v>
      </c>
      <c r="C59">
        <v>400.71182299999998</v>
      </c>
      <c r="D59">
        <v>25.509599999999999</v>
      </c>
      <c r="E59">
        <v>92.18</v>
      </c>
      <c r="F59">
        <v>84.47</v>
      </c>
      <c r="G59">
        <v>100.71</v>
      </c>
    </row>
    <row r="60" spans="1:7" x14ac:dyDescent="0.35">
      <c r="A60" s="193">
        <v>44459</v>
      </c>
      <c r="B60">
        <v>272.79118099999999</v>
      </c>
      <c r="C60">
        <v>400.25368900000001</v>
      </c>
      <c r="D60">
        <v>26.4695</v>
      </c>
      <c r="E60">
        <v>91.38</v>
      </c>
      <c r="F60">
        <v>83.24</v>
      </c>
      <c r="G60">
        <v>99.45</v>
      </c>
    </row>
    <row r="61" spans="1:7" x14ac:dyDescent="0.35">
      <c r="A61" s="193">
        <v>44456</v>
      </c>
      <c r="B61">
        <v>277.33970900000003</v>
      </c>
      <c r="C61">
        <v>406.45213000000001</v>
      </c>
      <c r="D61">
        <v>23.1662</v>
      </c>
      <c r="E61">
        <v>93.77</v>
      </c>
      <c r="F61">
        <v>87.13</v>
      </c>
      <c r="G61">
        <v>103.22</v>
      </c>
    </row>
    <row r="62" spans="1:7" x14ac:dyDescent="0.35">
      <c r="A62" s="193">
        <v>44455</v>
      </c>
      <c r="B62">
        <v>279.89742000000001</v>
      </c>
      <c r="C62">
        <v>408.93505299999998</v>
      </c>
      <c r="D62">
        <v>21.651499999999999</v>
      </c>
      <c r="E62">
        <v>94.2</v>
      </c>
      <c r="F62">
        <v>87.84</v>
      </c>
      <c r="G62">
        <v>104.3</v>
      </c>
    </row>
    <row r="63" spans="1:7" x14ac:dyDescent="0.35">
      <c r="A63" s="193">
        <v>44454</v>
      </c>
      <c r="B63">
        <v>278.78770100000003</v>
      </c>
      <c r="C63">
        <v>407.673766</v>
      </c>
      <c r="D63">
        <v>21.694600000000001</v>
      </c>
      <c r="E63">
        <v>94.17</v>
      </c>
      <c r="F63">
        <v>87.25</v>
      </c>
      <c r="G63">
        <v>103.97</v>
      </c>
    </row>
    <row r="64" spans="1:7" x14ac:dyDescent="0.35">
      <c r="A64" s="193">
        <v>44453</v>
      </c>
      <c r="B64">
        <v>280.93227999999999</v>
      </c>
      <c r="C64">
        <v>406.06432100000001</v>
      </c>
      <c r="D64">
        <v>20.4635</v>
      </c>
      <c r="E64">
        <v>95.1</v>
      </c>
      <c r="F64">
        <v>87.4</v>
      </c>
      <c r="G64">
        <v>104.6</v>
      </c>
    </row>
    <row r="65" spans="1:7" x14ac:dyDescent="0.35">
      <c r="A65" s="193">
        <v>44452</v>
      </c>
      <c r="B65">
        <v>280.93436300000002</v>
      </c>
      <c r="C65">
        <v>407.71864900000003</v>
      </c>
      <c r="D65">
        <v>20.742899999999999</v>
      </c>
      <c r="E65">
        <v>95.39</v>
      </c>
      <c r="F65">
        <v>88.16</v>
      </c>
      <c r="G65">
        <v>105.26</v>
      </c>
    </row>
    <row r="66" spans="1:7" x14ac:dyDescent="0.35">
      <c r="A66" s="193">
        <v>44449</v>
      </c>
      <c r="B66">
        <v>280.07366200000001</v>
      </c>
      <c r="C66">
        <v>406.34794599999998</v>
      </c>
      <c r="D66">
        <v>20.356999999999999</v>
      </c>
      <c r="E66">
        <v>95.07</v>
      </c>
      <c r="F66">
        <v>87.38</v>
      </c>
      <c r="G66">
        <v>104.33</v>
      </c>
    </row>
    <row r="67" spans="1:7" x14ac:dyDescent="0.35">
      <c r="A67" s="193">
        <v>44448</v>
      </c>
      <c r="B67">
        <v>280.77263599999998</v>
      </c>
      <c r="C67">
        <v>408.744034</v>
      </c>
      <c r="D67">
        <v>19.641200000000001</v>
      </c>
      <c r="E67">
        <v>94.97</v>
      </c>
      <c r="F67">
        <v>87.9</v>
      </c>
      <c r="G67">
        <v>105.04</v>
      </c>
    </row>
    <row r="68" spans="1:7" x14ac:dyDescent="0.35">
      <c r="A68" s="193">
        <v>44447</v>
      </c>
      <c r="B68">
        <v>281.135222</v>
      </c>
      <c r="C68">
        <v>410.338639</v>
      </c>
      <c r="D68">
        <v>20.492699999999999</v>
      </c>
      <c r="E68">
        <v>94.96</v>
      </c>
      <c r="F68">
        <v>88.44</v>
      </c>
      <c r="G68">
        <v>105.32</v>
      </c>
    </row>
    <row r="69" spans="1:7" x14ac:dyDescent="0.35">
      <c r="A69" s="193">
        <v>44446</v>
      </c>
      <c r="B69">
        <v>284.030415</v>
      </c>
      <c r="C69">
        <v>410.72567800000002</v>
      </c>
      <c r="D69">
        <v>18.600000000000001</v>
      </c>
      <c r="E69">
        <v>95.09</v>
      </c>
      <c r="F69">
        <v>89.21</v>
      </c>
      <c r="G69">
        <v>105.83</v>
      </c>
    </row>
    <row r="70" spans="1:7" x14ac:dyDescent="0.35">
      <c r="A70" s="193">
        <v>44445</v>
      </c>
      <c r="B70">
        <v>285.30350600000003</v>
      </c>
      <c r="C70">
        <v>411.54895299999998</v>
      </c>
      <c r="D70">
        <v>17.555099999999999</v>
      </c>
      <c r="E70">
        <v>95.51</v>
      </c>
      <c r="F70">
        <v>89.44</v>
      </c>
      <c r="G70">
        <v>106.24</v>
      </c>
    </row>
    <row r="71" spans="1:7" x14ac:dyDescent="0.35">
      <c r="A71" s="193">
        <v>44442</v>
      </c>
      <c r="B71">
        <v>284.991919</v>
      </c>
      <c r="C71">
        <v>410.24882600000001</v>
      </c>
      <c r="D71">
        <v>17.3154</v>
      </c>
      <c r="E71">
        <v>95.81</v>
      </c>
      <c r="F71">
        <v>88.92</v>
      </c>
      <c r="G71">
        <v>106.01</v>
      </c>
    </row>
    <row r="72" spans="1:7" x14ac:dyDescent="0.35">
      <c r="A72" s="193">
        <v>44441</v>
      </c>
      <c r="B72">
        <v>284.991919</v>
      </c>
      <c r="C72">
        <v>410.24882600000001</v>
      </c>
      <c r="D72">
        <v>16.972100000000001</v>
      </c>
      <c r="E72">
        <v>95.81</v>
      </c>
      <c r="F72">
        <v>88.92</v>
      </c>
      <c r="G72">
        <v>106.01</v>
      </c>
    </row>
    <row r="73" spans="1:7" x14ac:dyDescent="0.35">
      <c r="A73" s="193">
        <v>44440</v>
      </c>
      <c r="B73">
        <v>284.01815399999998</v>
      </c>
      <c r="C73">
        <v>409.31971600000003</v>
      </c>
      <c r="D73">
        <v>17.4679</v>
      </c>
      <c r="E73">
        <v>95.97</v>
      </c>
      <c r="F73">
        <v>88.09</v>
      </c>
      <c r="G73">
        <v>106.1</v>
      </c>
    </row>
    <row r="74" spans="1:7" x14ac:dyDescent="0.35">
      <c r="A74" s="193">
        <v>44439</v>
      </c>
      <c r="B74">
        <v>282.62380200000001</v>
      </c>
      <c r="C74">
        <v>409.672102</v>
      </c>
      <c r="D74">
        <v>18.7654</v>
      </c>
      <c r="E74">
        <v>95.64</v>
      </c>
      <c r="F74">
        <v>88.26</v>
      </c>
      <c r="G74">
        <v>105.97</v>
      </c>
    </row>
    <row r="75" spans="1:7" x14ac:dyDescent="0.35">
      <c r="A75" s="193">
        <v>44438</v>
      </c>
      <c r="B75">
        <v>283.76856700000002</v>
      </c>
      <c r="C75">
        <v>410.526995</v>
      </c>
      <c r="D75">
        <v>17.498000000000001</v>
      </c>
      <c r="E75">
        <v>96.62</v>
      </c>
      <c r="F75">
        <v>88.86</v>
      </c>
      <c r="G75">
        <v>106.41</v>
      </c>
    </row>
    <row r="76" spans="1:7" x14ac:dyDescent="0.35">
      <c r="A76" s="193">
        <v>44435</v>
      </c>
      <c r="B76">
        <v>283.62139999999999</v>
      </c>
      <c r="C76">
        <v>409.262654</v>
      </c>
      <c r="D76">
        <v>17.600300000000001</v>
      </c>
      <c r="E76">
        <v>96.42</v>
      </c>
      <c r="F76">
        <v>89.15</v>
      </c>
      <c r="G76">
        <v>106.95</v>
      </c>
    </row>
    <row r="77" spans="1:7" x14ac:dyDescent="0.35">
      <c r="A77" s="193">
        <v>44434</v>
      </c>
      <c r="B77">
        <v>282.46295400000002</v>
      </c>
      <c r="C77">
        <v>407.28851300000002</v>
      </c>
      <c r="D77">
        <v>19.0944</v>
      </c>
      <c r="E77">
        <v>96.3</v>
      </c>
      <c r="F77">
        <v>89.13</v>
      </c>
      <c r="G77">
        <v>106.81</v>
      </c>
    </row>
    <row r="78" spans="1:7" x14ac:dyDescent="0.35">
      <c r="A78" s="193">
        <v>44433</v>
      </c>
      <c r="B78">
        <v>283.332784</v>
      </c>
      <c r="C78">
        <v>409.40386100000001</v>
      </c>
      <c r="D78">
        <v>17.830200000000001</v>
      </c>
      <c r="E78">
        <v>96.77</v>
      </c>
      <c r="F78">
        <v>89.67</v>
      </c>
      <c r="G78">
        <v>107.46</v>
      </c>
    </row>
    <row r="79" spans="1:7" x14ac:dyDescent="0.35">
      <c r="A79" s="193">
        <v>44432</v>
      </c>
      <c r="B79">
        <v>283.38680599999998</v>
      </c>
      <c r="C79">
        <v>408.58049299999999</v>
      </c>
      <c r="D79">
        <v>18.0943</v>
      </c>
      <c r="E79">
        <v>97.17</v>
      </c>
      <c r="F79">
        <v>89.29</v>
      </c>
      <c r="G79">
        <v>107.5</v>
      </c>
    </row>
    <row r="80" spans="1:7" x14ac:dyDescent="0.35">
      <c r="A80" s="193">
        <v>44431</v>
      </c>
      <c r="B80">
        <v>283.42347699999999</v>
      </c>
      <c r="C80">
        <v>408.04926699999999</v>
      </c>
      <c r="D80">
        <v>17.894300000000001</v>
      </c>
      <c r="E80">
        <v>96.72</v>
      </c>
      <c r="F80">
        <v>88.84</v>
      </c>
      <c r="G80">
        <v>107.15</v>
      </c>
    </row>
    <row r="81" spans="1:7" x14ac:dyDescent="0.35">
      <c r="A81" s="193">
        <v>44428</v>
      </c>
      <c r="B81">
        <v>281.56840999999997</v>
      </c>
      <c r="C81">
        <v>405.85543999999999</v>
      </c>
      <c r="D81">
        <v>20.1509</v>
      </c>
      <c r="E81">
        <v>96.67</v>
      </c>
      <c r="F81">
        <v>87.61</v>
      </c>
      <c r="G81">
        <v>106.34</v>
      </c>
    </row>
    <row r="82" spans="1:7" x14ac:dyDescent="0.35">
      <c r="A82" s="193">
        <v>44427</v>
      </c>
      <c r="B82">
        <v>280.67263500000001</v>
      </c>
      <c r="C82">
        <v>403.52755400000001</v>
      </c>
      <c r="D82">
        <v>22.1296</v>
      </c>
      <c r="E82">
        <v>96.36</v>
      </c>
      <c r="F82">
        <v>87.7</v>
      </c>
      <c r="G82">
        <v>106.2</v>
      </c>
    </row>
    <row r="83" spans="1:7" x14ac:dyDescent="0.35">
      <c r="A83" s="193">
        <v>44426</v>
      </c>
      <c r="B83">
        <v>284.937592</v>
      </c>
      <c r="C83">
        <v>404.402399</v>
      </c>
      <c r="D83">
        <v>18.470500000000001</v>
      </c>
      <c r="E83">
        <v>97.51</v>
      </c>
      <c r="F83">
        <v>89.52</v>
      </c>
      <c r="G83">
        <v>107.6</v>
      </c>
    </row>
    <row r="84" spans="1:7" x14ac:dyDescent="0.35">
      <c r="A84" s="193">
        <v>44425</v>
      </c>
      <c r="B84">
        <v>284.70011899999997</v>
      </c>
      <c r="C84">
        <v>407.096249</v>
      </c>
      <c r="D84">
        <v>18.3901</v>
      </c>
      <c r="E84">
        <v>96.92</v>
      </c>
      <c r="F84">
        <v>88.95</v>
      </c>
      <c r="G84">
        <v>107.03</v>
      </c>
    </row>
    <row r="85" spans="1:7" x14ac:dyDescent="0.35">
      <c r="A85" s="193">
        <v>44424</v>
      </c>
      <c r="B85">
        <v>284.43100299999998</v>
      </c>
      <c r="C85">
        <v>407.43264799999997</v>
      </c>
      <c r="D85">
        <v>18.002500000000001</v>
      </c>
      <c r="E85">
        <v>96.75</v>
      </c>
      <c r="F85">
        <v>89.33</v>
      </c>
      <c r="G85">
        <v>107.3</v>
      </c>
    </row>
    <row r="86" spans="1:7" x14ac:dyDescent="0.35">
      <c r="A86" s="193">
        <v>44421</v>
      </c>
      <c r="B86">
        <v>285.99403100000001</v>
      </c>
      <c r="C86">
        <v>407.66784999999999</v>
      </c>
      <c r="D86">
        <v>15.8002</v>
      </c>
      <c r="E86">
        <v>97.09</v>
      </c>
      <c r="F86">
        <v>90.62</v>
      </c>
      <c r="G86">
        <v>108.03</v>
      </c>
    </row>
    <row r="87" spans="1:7" x14ac:dyDescent="0.35">
      <c r="A87" s="193">
        <v>44420</v>
      </c>
      <c r="B87">
        <v>285.47590200000002</v>
      </c>
      <c r="C87">
        <v>408.62028199999997</v>
      </c>
      <c r="D87">
        <v>16.107299999999999</v>
      </c>
      <c r="E87">
        <v>97.08</v>
      </c>
      <c r="F87">
        <v>89.93</v>
      </c>
      <c r="G87">
        <v>107.42</v>
      </c>
    </row>
    <row r="88" spans="1:7" x14ac:dyDescent="0.35">
      <c r="A88" s="193">
        <v>44419</v>
      </c>
      <c r="B88">
        <v>284.87919900000003</v>
      </c>
      <c r="C88">
        <v>407.37759899999998</v>
      </c>
      <c r="D88">
        <v>17.038</v>
      </c>
      <c r="E88">
        <v>96.8</v>
      </c>
      <c r="F88">
        <v>88.93</v>
      </c>
      <c r="G88">
        <v>106.3</v>
      </c>
    </row>
    <row r="89" spans="1:7" x14ac:dyDescent="0.35">
      <c r="A89" s="193">
        <v>44418</v>
      </c>
      <c r="B89">
        <v>283.69345499999997</v>
      </c>
      <c r="C89">
        <v>406.67417699999999</v>
      </c>
      <c r="D89">
        <v>17.275200000000002</v>
      </c>
      <c r="E89">
        <v>95.75</v>
      </c>
      <c r="F89">
        <v>87.74</v>
      </c>
      <c r="G89">
        <v>105.28</v>
      </c>
    </row>
    <row r="90" spans="1:7" x14ac:dyDescent="0.35">
      <c r="A90" s="193">
        <v>44417</v>
      </c>
      <c r="B90">
        <v>282.17449099999999</v>
      </c>
      <c r="C90">
        <v>405.07030400000002</v>
      </c>
      <c r="D90">
        <v>18.178799999999999</v>
      </c>
      <c r="E90">
        <v>94.3</v>
      </c>
      <c r="F90">
        <v>86.68</v>
      </c>
      <c r="G90">
        <v>103.82</v>
      </c>
    </row>
    <row r="91" spans="1:7" x14ac:dyDescent="0.35">
      <c r="A91" s="193">
        <v>44414</v>
      </c>
      <c r="B91">
        <v>282.17449099999999</v>
      </c>
      <c r="C91">
        <v>405.07030400000002</v>
      </c>
      <c r="D91">
        <v>17.888300000000001</v>
      </c>
      <c r="E91">
        <v>94.3</v>
      </c>
      <c r="F91">
        <v>86.68</v>
      </c>
      <c r="G91">
        <v>103.82</v>
      </c>
    </row>
    <row r="92" spans="1:7" x14ac:dyDescent="0.35">
      <c r="A92" s="193">
        <v>44413</v>
      </c>
      <c r="B92">
        <v>282.082379</v>
      </c>
      <c r="C92">
        <v>402.900622</v>
      </c>
      <c r="D92">
        <v>18.249199999999998</v>
      </c>
      <c r="E92">
        <v>94.19</v>
      </c>
      <c r="F92">
        <v>85.2</v>
      </c>
      <c r="G92">
        <v>102.37</v>
      </c>
    </row>
    <row r="93" spans="1:7" x14ac:dyDescent="0.35">
      <c r="A93" s="193">
        <v>44412</v>
      </c>
      <c r="B93">
        <v>280.98362300000002</v>
      </c>
      <c r="C93">
        <v>400.48267900000002</v>
      </c>
      <c r="D93">
        <v>19.212900000000001</v>
      </c>
      <c r="E93">
        <v>94.14</v>
      </c>
      <c r="F93">
        <v>84.82</v>
      </c>
      <c r="G93">
        <v>101.62</v>
      </c>
    </row>
    <row r="94" spans="1:7" x14ac:dyDescent="0.35">
      <c r="A94" s="193">
        <v>44411</v>
      </c>
      <c r="B94">
        <v>279.37620500000003</v>
      </c>
      <c r="C94">
        <v>400.88772299999999</v>
      </c>
      <c r="D94">
        <v>20.223299999999998</v>
      </c>
      <c r="E94">
        <v>93.06</v>
      </c>
      <c r="F94">
        <v>84.42</v>
      </c>
      <c r="G94">
        <v>101.15</v>
      </c>
    </row>
    <row r="95" spans="1:7" x14ac:dyDescent="0.35">
      <c r="A95" s="193">
        <v>44410</v>
      </c>
      <c r="B95">
        <v>278.733453</v>
      </c>
      <c r="C95">
        <v>398.15194700000001</v>
      </c>
      <c r="D95">
        <v>19.839500000000001</v>
      </c>
      <c r="E95">
        <v>91.71</v>
      </c>
      <c r="F95">
        <v>83.8</v>
      </c>
      <c r="G95">
        <v>100.91</v>
      </c>
    </row>
    <row r="96" spans="1:7" x14ac:dyDescent="0.35">
      <c r="A96" s="193">
        <v>44408</v>
      </c>
      <c r="B96">
        <v>277.16011200000003</v>
      </c>
      <c r="C96">
        <v>397.92019499999998</v>
      </c>
      <c r="D96">
        <v>20.9392</v>
      </c>
      <c r="E96">
        <v>91.5</v>
      </c>
      <c r="F96">
        <v>82.61</v>
      </c>
      <c r="G96">
        <v>101.54</v>
      </c>
    </row>
    <row r="97" spans="1:7" x14ac:dyDescent="0.35">
      <c r="A97" s="193">
        <v>44407</v>
      </c>
      <c r="B97">
        <v>277.16011200000003</v>
      </c>
      <c r="C97">
        <v>397.92019499999998</v>
      </c>
      <c r="D97">
        <v>20.9392</v>
      </c>
      <c r="E97">
        <v>91.5</v>
      </c>
      <c r="F97">
        <v>82.61</v>
      </c>
      <c r="G97">
        <v>101.54</v>
      </c>
    </row>
    <row r="98" spans="1:7" x14ac:dyDescent="0.35">
      <c r="A98" s="193">
        <v>44406</v>
      </c>
      <c r="B98">
        <v>278.52899000000002</v>
      </c>
      <c r="C98">
        <v>399.672752</v>
      </c>
      <c r="D98">
        <v>19.255600000000001</v>
      </c>
      <c r="E98">
        <v>91.94</v>
      </c>
      <c r="F98">
        <v>83.23</v>
      </c>
      <c r="G98">
        <v>102.44</v>
      </c>
    </row>
    <row r="99" spans="1:7" x14ac:dyDescent="0.35">
      <c r="A99" s="193">
        <v>44405</v>
      </c>
      <c r="B99">
        <v>277.060812</v>
      </c>
      <c r="C99">
        <v>399.87510800000001</v>
      </c>
      <c r="D99">
        <v>19.480899999999998</v>
      </c>
      <c r="E99">
        <v>91.4</v>
      </c>
      <c r="F99">
        <v>82.04</v>
      </c>
      <c r="G99">
        <v>101.28</v>
      </c>
    </row>
    <row r="100" spans="1:7" x14ac:dyDescent="0.35">
      <c r="A100" s="193">
        <v>44404</v>
      </c>
      <c r="B100">
        <v>275.26532099999997</v>
      </c>
      <c r="C100">
        <v>398.91318899999999</v>
      </c>
      <c r="D100">
        <v>21.356300000000001</v>
      </c>
      <c r="E100">
        <v>92.42</v>
      </c>
      <c r="F100">
        <v>82.33</v>
      </c>
      <c r="G100">
        <v>101.86</v>
      </c>
    </row>
    <row r="101" spans="1:7" x14ac:dyDescent="0.35">
      <c r="A101" s="193">
        <v>44403</v>
      </c>
      <c r="B101">
        <v>276.77942999999999</v>
      </c>
      <c r="C101">
        <v>401.00535000000002</v>
      </c>
      <c r="D101">
        <v>18.532299999999999</v>
      </c>
      <c r="E101">
        <v>92.13</v>
      </c>
      <c r="F101">
        <v>82.96</v>
      </c>
      <c r="G101">
        <v>102.24</v>
      </c>
    </row>
    <row r="102" spans="1:7" x14ac:dyDescent="0.35">
      <c r="A102" s="193">
        <v>44401</v>
      </c>
      <c r="B102">
        <v>276.98959600000001</v>
      </c>
      <c r="C102">
        <v>401.53722099999999</v>
      </c>
      <c r="D102">
        <v>17.552700000000002</v>
      </c>
      <c r="E102">
        <v>91.75</v>
      </c>
      <c r="F102">
        <v>82.28</v>
      </c>
      <c r="G102">
        <v>101.57</v>
      </c>
    </row>
    <row r="103" spans="1:7" x14ac:dyDescent="0.35">
      <c r="A103" s="193">
        <v>44400</v>
      </c>
      <c r="B103">
        <v>276.98959600000001</v>
      </c>
      <c r="C103">
        <v>401.53722099999999</v>
      </c>
      <c r="D103">
        <v>17.552700000000002</v>
      </c>
      <c r="E103">
        <v>91.75</v>
      </c>
      <c r="F103">
        <v>82.28</v>
      </c>
      <c r="G103">
        <v>101.57</v>
      </c>
    </row>
    <row r="104" spans="1:7" x14ac:dyDescent="0.35">
      <c r="A104" s="193">
        <v>44399</v>
      </c>
      <c r="B104">
        <v>273.92920199999998</v>
      </c>
      <c r="C104">
        <v>397.10053599999998</v>
      </c>
      <c r="D104">
        <v>19.9131</v>
      </c>
      <c r="E104">
        <v>91.14</v>
      </c>
      <c r="F104">
        <v>82.12</v>
      </c>
      <c r="G104">
        <v>101.05</v>
      </c>
    </row>
    <row r="105" spans="1:7" x14ac:dyDescent="0.35">
      <c r="A105" s="193">
        <v>44398</v>
      </c>
      <c r="B105">
        <v>272.65070700000001</v>
      </c>
      <c r="C105">
        <v>395.92997300000002</v>
      </c>
      <c r="D105">
        <v>21.524100000000001</v>
      </c>
      <c r="E105">
        <v>90.18</v>
      </c>
      <c r="F105">
        <v>81.88</v>
      </c>
      <c r="G105">
        <v>100.77</v>
      </c>
    </row>
    <row r="106" spans="1:7" x14ac:dyDescent="0.35">
      <c r="A106" s="193">
        <v>44397</v>
      </c>
      <c r="B106">
        <v>268.274542</v>
      </c>
      <c r="C106">
        <v>392.77291600000001</v>
      </c>
      <c r="D106">
        <v>24.4923</v>
      </c>
      <c r="E106">
        <v>88.71</v>
      </c>
      <c r="F106">
        <v>79.650000000000006</v>
      </c>
      <c r="G106">
        <v>98.34</v>
      </c>
    </row>
    <row r="107" spans="1:7" x14ac:dyDescent="0.35">
      <c r="A107" s="193">
        <v>44396</v>
      </c>
      <c r="B107">
        <v>266.92773299999999</v>
      </c>
      <c r="C107">
        <v>387.39104700000001</v>
      </c>
      <c r="D107">
        <v>25.4361</v>
      </c>
      <c r="E107">
        <v>88.3</v>
      </c>
      <c r="F107">
        <v>78.84</v>
      </c>
      <c r="G107">
        <v>97.36</v>
      </c>
    </row>
    <row r="108" spans="1:7" x14ac:dyDescent="0.35">
      <c r="A108" s="193">
        <v>44393</v>
      </c>
      <c r="B108">
        <v>273.17609900000002</v>
      </c>
      <c r="C108">
        <v>393.65509700000001</v>
      </c>
      <c r="D108">
        <v>19.453700000000001</v>
      </c>
      <c r="E108">
        <v>90.39</v>
      </c>
      <c r="F108">
        <v>81.819999999999993</v>
      </c>
      <c r="G108">
        <v>100.92</v>
      </c>
    </row>
    <row r="109" spans="1:7" x14ac:dyDescent="0.35">
      <c r="A109" s="193">
        <v>44392</v>
      </c>
      <c r="B109">
        <v>274.071573</v>
      </c>
      <c r="C109">
        <v>395.79222900000002</v>
      </c>
      <c r="D109">
        <v>18.641999999999999</v>
      </c>
      <c r="E109">
        <v>90.46</v>
      </c>
      <c r="F109">
        <v>82.22</v>
      </c>
      <c r="G109">
        <v>101.39</v>
      </c>
    </row>
    <row r="110" spans="1:7" x14ac:dyDescent="0.35">
      <c r="A110" s="193">
        <v>44391</v>
      </c>
      <c r="B110">
        <v>276.74564199999998</v>
      </c>
      <c r="C110">
        <v>397.72787</v>
      </c>
      <c r="D110">
        <v>17.684100000000001</v>
      </c>
      <c r="E110">
        <v>90.74</v>
      </c>
      <c r="F110">
        <v>82.21</v>
      </c>
      <c r="G110">
        <v>101.69</v>
      </c>
    </row>
    <row r="111" spans="1:7" x14ac:dyDescent="0.35">
      <c r="A111" s="193">
        <v>44390</v>
      </c>
      <c r="B111">
        <v>276.91025300000001</v>
      </c>
      <c r="C111">
        <v>397.60966200000001</v>
      </c>
      <c r="D111">
        <v>17.998899999999999</v>
      </c>
      <c r="E111">
        <v>90.61</v>
      </c>
      <c r="F111">
        <v>82.65</v>
      </c>
      <c r="G111">
        <v>102.15</v>
      </c>
    </row>
    <row r="112" spans="1:7" x14ac:dyDescent="0.35">
      <c r="A112" s="193">
        <v>44389</v>
      </c>
      <c r="B112">
        <v>276.80515400000002</v>
      </c>
      <c r="C112">
        <v>397.31595900000002</v>
      </c>
      <c r="D112">
        <v>17.952100000000002</v>
      </c>
      <c r="E112">
        <v>90.96</v>
      </c>
      <c r="F112">
        <v>82.9</v>
      </c>
      <c r="G112">
        <v>102.23</v>
      </c>
    </row>
    <row r="113" spans="1:7" x14ac:dyDescent="0.35">
      <c r="A113" s="193">
        <v>44386</v>
      </c>
      <c r="B113">
        <v>274.91608200000002</v>
      </c>
      <c r="C113">
        <v>395.47114699999997</v>
      </c>
      <c r="D113">
        <v>17.950600000000001</v>
      </c>
      <c r="E113">
        <v>89.94</v>
      </c>
      <c r="F113">
        <v>82.81</v>
      </c>
      <c r="G113">
        <v>101.84</v>
      </c>
    </row>
    <row r="114" spans="1:7" x14ac:dyDescent="0.35">
      <c r="A114" s="193">
        <v>44385</v>
      </c>
      <c r="B114">
        <v>271.28466300000002</v>
      </c>
      <c r="C114">
        <v>391.79835300000002</v>
      </c>
      <c r="D114">
        <v>19.965199999999999</v>
      </c>
      <c r="E114">
        <v>89.22</v>
      </c>
      <c r="F114">
        <v>80.78</v>
      </c>
      <c r="G114">
        <v>99.82</v>
      </c>
    </row>
    <row r="115" spans="1:7" x14ac:dyDescent="0.35">
      <c r="A115" s="193">
        <v>44384</v>
      </c>
      <c r="B115">
        <v>275.90362800000003</v>
      </c>
      <c r="C115">
        <v>397.14198499999998</v>
      </c>
      <c r="D115">
        <v>17.316800000000001</v>
      </c>
      <c r="E115">
        <v>90.89</v>
      </c>
      <c r="F115">
        <v>82.97</v>
      </c>
      <c r="G115">
        <v>102</v>
      </c>
    </row>
    <row r="116" spans="1:7" x14ac:dyDescent="0.35">
      <c r="A116" s="193">
        <v>44383</v>
      </c>
      <c r="B116">
        <v>273.76104700000002</v>
      </c>
      <c r="C116">
        <v>395.202834</v>
      </c>
      <c r="D116">
        <v>18.125499999999999</v>
      </c>
      <c r="E116">
        <v>89.84</v>
      </c>
      <c r="F116">
        <v>82.52</v>
      </c>
      <c r="G116">
        <v>101.23</v>
      </c>
    </row>
    <row r="117" spans="1:7" x14ac:dyDescent="0.35">
      <c r="A117" s="193">
        <v>44382</v>
      </c>
      <c r="B117">
        <v>275.23087299999997</v>
      </c>
      <c r="C117">
        <v>395.07618600000001</v>
      </c>
      <c r="D117">
        <v>16.75</v>
      </c>
      <c r="E117">
        <v>90.19</v>
      </c>
      <c r="F117">
        <v>83.9</v>
      </c>
      <c r="G117">
        <v>121.74</v>
      </c>
    </row>
    <row r="118" spans="1:7" x14ac:dyDescent="0.35">
      <c r="A118" s="193">
        <v>44379</v>
      </c>
      <c r="B118">
        <v>274.33937600000002</v>
      </c>
      <c r="C118">
        <v>395.19951099999997</v>
      </c>
      <c r="D118">
        <v>16.57</v>
      </c>
      <c r="E118">
        <v>89.12</v>
      </c>
      <c r="F118">
        <v>82.85</v>
      </c>
      <c r="G118">
        <v>120.69</v>
      </c>
    </row>
    <row r="119" spans="1:7" x14ac:dyDescent="0.35">
      <c r="A119" s="193">
        <v>44378</v>
      </c>
      <c r="B119">
        <v>273.72484500000002</v>
      </c>
      <c r="C119">
        <v>392.02655600000003</v>
      </c>
      <c r="D119">
        <v>17.73</v>
      </c>
      <c r="E119">
        <v>88.69</v>
      </c>
      <c r="F119">
        <v>82.72</v>
      </c>
      <c r="G119">
        <v>120.46</v>
      </c>
    </row>
    <row r="120" spans="1:7" x14ac:dyDescent="0.35">
      <c r="A120" s="193">
        <v>44377</v>
      </c>
      <c r="B120">
        <v>272.10646000000003</v>
      </c>
      <c r="C120">
        <v>390.88556899999998</v>
      </c>
      <c r="D120">
        <v>18.18</v>
      </c>
      <c r="E120">
        <v>88.21</v>
      </c>
      <c r="F120">
        <v>81.849999999999994</v>
      </c>
      <c r="G120">
        <v>119.52</v>
      </c>
    </row>
    <row r="121" spans="1:7" x14ac:dyDescent="0.35">
      <c r="A121" s="193">
        <v>44376</v>
      </c>
      <c r="B121">
        <v>274.20583800000003</v>
      </c>
      <c r="C121">
        <v>390.28811899999999</v>
      </c>
      <c r="D121">
        <v>16.95</v>
      </c>
      <c r="E121">
        <v>89.1</v>
      </c>
      <c r="F121">
        <v>83.11</v>
      </c>
      <c r="G121">
        <v>121.42</v>
      </c>
    </row>
    <row r="122" spans="1:7" x14ac:dyDescent="0.35">
      <c r="A122" s="193">
        <v>44375</v>
      </c>
      <c r="B122">
        <v>273.33818500000001</v>
      </c>
      <c r="C122">
        <v>389.618785</v>
      </c>
      <c r="D122">
        <v>17.649999999999999</v>
      </c>
      <c r="E122">
        <v>89.97</v>
      </c>
      <c r="F122">
        <v>82.91</v>
      </c>
      <c r="G122">
        <v>121.85</v>
      </c>
    </row>
    <row r="123" spans="1:7" x14ac:dyDescent="0.35">
      <c r="A123" s="193">
        <v>44372</v>
      </c>
      <c r="B123">
        <v>275.074681</v>
      </c>
      <c r="C123">
        <v>388.78544900000003</v>
      </c>
      <c r="D123">
        <v>16.68</v>
      </c>
      <c r="E123">
        <v>89.61</v>
      </c>
      <c r="F123">
        <v>84.27</v>
      </c>
      <c r="G123">
        <v>123.07</v>
      </c>
    </row>
    <row r="124" spans="1:7" x14ac:dyDescent="0.35">
      <c r="A124" s="193">
        <v>44371</v>
      </c>
      <c r="B124">
        <v>274.68906600000003</v>
      </c>
      <c r="C124">
        <v>388.08654999999999</v>
      </c>
      <c r="D124">
        <v>17.350000000000001</v>
      </c>
      <c r="E124">
        <v>89.57</v>
      </c>
      <c r="F124">
        <v>83.77</v>
      </c>
      <c r="G124">
        <v>122.71</v>
      </c>
    </row>
    <row r="125" spans="1:7" x14ac:dyDescent="0.35">
      <c r="A125" s="193">
        <v>44370</v>
      </c>
      <c r="B125">
        <v>272.18728299999998</v>
      </c>
      <c r="C125">
        <v>385.37134500000002</v>
      </c>
      <c r="D125">
        <v>18.55</v>
      </c>
      <c r="E125">
        <v>89.14</v>
      </c>
      <c r="F125">
        <v>83.14</v>
      </c>
      <c r="G125">
        <v>121.79</v>
      </c>
    </row>
    <row r="126" spans="1:7" x14ac:dyDescent="0.35">
      <c r="A126" s="193">
        <v>44369</v>
      </c>
      <c r="B126">
        <v>274.12647099999998</v>
      </c>
      <c r="C126">
        <v>387.35882800000002</v>
      </c>
      <c r="D126">
        <v>17.57</v>
      </c>
      <c r="E126">
        <v>89.66</v>
      </c>
      <c r="F126">
        <v>83.69</v>
      </c>
      <c r="G126">
        <v>122.97</v>
      </c>
    </row>
    <row r="127" spans="1:7" x14ac:dyDescent="0.35">
      <c r="A127" s="193">
        <v>44368</v>
      </c>
      <c r="B127">
        <v>273.461412</v>
      </c>
      <c r="C127">
        <v>384.513958</v>
      </c>
      <c r="D127">
        <v>19.48</v>
      </c>
      <c r="E127">
        <v>89.05</v>
      </c>
      <c r="F127">
        <v>84.37</v>
      </c>
      <c r="G127">
        <v>123.14</v>
      </c>
    </row>
    <row r="128" spans="1:7" x14ac:dyDescent="0.35">
      <c r="A128" s="193">
        <v>44365</v>
      </c>
      <c r="B128">
        <v>271.49813899999998</v>
      </c>
      <c r="C128">
        <v>382.664647</v>
      </c>
      <c r="D128">
        <v>20.76</v>
      </c>
      <c r="E128">
        <v>88.77</v>
      </c>
      <c r="F128">
        <v>84.23</v>
      </c>
      <c r="G128">
        <v>122.37</v>
      </c>
    </row>
    <row r="129" spans="1:7" x14ac:dyDescent="0.35">
      <c r="A129" s="193">
        <v>44364</v>
      </c>
      <c r="B129">
        <v>275.99661099999997</v>
      </c>
      <c r="C129">
        <v>385.34320300000002</v>
      </c>
      <c r="D129">
        <v>17.079999999999998</v>
      </c>
      <c r="E129">
        <v>89.47</v>
      </c>
      <c r="F129">
        <v>86.65</v>
      </c>
      <c r="G129">
        <v>125.51</v>
      </c>
    </row>
    <row r="130" spans="1:7" x14ac:dyDescent="0.35">
      <c r="A130" s="193">
        <v>44363</v>
      </c>
      <c r="B130">
        <v>276.175164</v>
      </c>
      <c r="C130">
        <v>381.22082399999999</v>
      </c>
      <c r="D130">
        <v>16.18</v>
      </c>
      <c r="E130">
        <v>90.06</v>
      </c>
      <c r="F130">
        <v>87.14</v>
      </c>
      <c r="G130">
        <v>126.86</v>
      </c>
    </row>
    <row r="131" spans="1:7" x14ac:dyDescent="0.35">
      <c r="A131" s="193">
        <v>44362</v>
      </c>
      <c r="B131">
        <v>275.58248099999997</v>
      </c>
      <c r="C131">
        <v>382.09492399999999</v>
      </c>
      <c r="D131">
        <v>16.41</v>
      </c>
      <c r="E131">
        <v>88.6</v>
      </c>
      <c r="F131">
        <v>86.45</v>
      </c>
      <c r="G131">
        <v>126.6</v>
      </c>
    </row>
    <row r="132" spans="1:7" x14ac:dyDescent="0.35">
      <c r="A132" s="193">
        <v>44361</v>
      </c>
      <c r="B132">
        <v>275.06720200000001</v>
      </c>
      <c r="C132">
        <v>382.47342300000003</v>
      </c>
      <c r="D132">
        <v>16.05</v>
      </c>
      <c r="E132">
        <v>88.03</v>
      </c>
      <c r="F132">
        <v>85.74</v>
      </c>
      <c r="G132">
        <v>125.6</v>
      </c>
    </row>
    <row r="133" spans="1:7" x14ac:dyDescent="0.35">
      <c r="A133" s="193">
        <v>44358</v>
      </c>
      <c r="B133">
        <v>274.55502100000001</v>
      </c>
      <c r="C133">
        <v>381.95830999999998</v>
      </c>
      <c r="D133">
        <v>15.15</v>
      </c>
      <c r="E133">
        <v>87.44</v>
      </c>
      <c r="F133">
        <v>85.78</v>
      </c>
      <c r="G133">
        <v>125.32</v>
      </c>
    </row>
    <row r="134" spans="1:7" x14ac:dyDescent="0.35">
      <c r="A134" s="193">
        <v>44357</v>
      </c>
      <c r="B134">
        <v>272.72824800000001</v>
      </c>
      <c r="C134">
        <v>379.365701</v>
      </c>
      <c r="D134">
        <v>16.66</v>
      </c>
      <c r="E134">
        <v>86.19</v>
      </c>
      <c r="F134">
        <v>85.2</v>
      </c>
      <c r="G134">
        <v>125.24</v>
      </c>
    </row>
    <row r="135" spans="1:7" x14ac:dyDescent="0.35">
      <c r="A135" s="193">
        <v>44356</v>
      </c>
      <c r="B135">
        <v>272.54626000000002</v>
      </c>
      <c r="C135">
        <v>377.568984</v>
      </c>
      <c r="D135">
        <v>17.23</v>
      </c>
      <c r="E135">
        <v>86.49</v>
      </c>
      <c r="F135">
        <v>85.01</v>
      </c>
      <c r="G135">
        <v>125.29</v>
      </c>
    </row>
    <row r="136" spans="1:7" x14ac:dyDescent="0.35">
      <c r="A136" s="193">
        <v>44355</v>
      </c>
      <c r="B136">
        <v>272.23582699999997</v>
      </c>
      <c r="C136">
        <v>378.18281400000001</v>
      </c>
      <c r="D136">
        <v>17.72</v>
      </c>
      <c r="E136">
        <v>86.94</v>
      </c>
      <c r="F136">
        <v>86.31</v>
      </c>
      <c r="G136">
        <v>126.44</v>
      </c>
    </row>
    <row r="137" spans="1:7" x14ac:dyDescent="0.35">
      <c r="A137" s="193">
        <v>44354</v>
      </c>
      <c r="B137">
        <v>272.02289300000001</v>
      </c>
      <c r="C137">
        <v>378.05319100000003</v>
      </c>
      <c r="D137">
        <v>17.71</v>
      </c>
      <c r="E137">
        <v>87.61</v>
      </c>
      <c r="F137">
        <v>86.34</v>
      </c>
      <c r="G137">
        <v>126.92</v>
      </c>
    </row>
    <row r="138" spans="1:7" x14ac:dyDescent="0.35">
      <c r="A138" s="193">
        <v>44351</v>
      </c>
      <c r="B138">
        <v>271.269137</v>
      </c>
      <c r="C138">
        <v>378.31954400000001</v>
      </c>
      <c r="D138">
        <v>17.38</v>
      </c>
      <c r="E138">
        <v>87.44</v>
      </c>
      <c r="F138">
        <v>86.08</v>
      </c>
      <c r="G138">
        <v>126.8</v>
      </c>
    </row>
    <row r="139" spans="1:7" x14ac:dyDescent="0.35">
      <c r="A139" s="196">
        <v>44350</v>
      </c>
      <c r="B139" s="62">
        <v>270.27508599999999</v>
      </c>
      <c r="C139" s="62">
        <v>376.04335900000001</v>
      </c>
      <c r="D139" s="62">
        <v>18.244599999999998</v>
      </c>
      <c r="E139" s="62">
        <v>87.06</v>
      </c>
      <c r="F139" s="62">
        <v>86.56</v>
      </c>
      <c r="G139" s="62">
        <v>104.31</v>
      </c>
    </row>
    <row r="140" spans="1:7" x14ac:dyDescent="0.35">
      <c r="A140" s="196">
        <v>44349</v>
      </c>
      <c r="B140" s="62">
        <v>270.45832100000001</v>
      </c>
      <c r="C140" s="62">
        <v>375.50456600000001</v>
      </c>
      <c r="D140" s="62">
        <v>17.848099999999999</v>
      </c>
      <c r="E140" s="62">
        <v>86.73</v>
      </c>
      <c r="F140" s="62">
        <v>86.79</v>
      </c>
      <c r="G140" s="62">
        <v>104.3</v>
      </c>
    </row>
    <row r="141" spans="1:7" x14ac:dyDescent="0.35">
      <c r="A141" s="196">
        <v>44348</v>
      </c>
      <c r="B141" s="62">
        <v>269.55541299999999</v>
      </c>
      <c r="C141" s="62">
        <v>373.79554000000002</v>
      </c>
      <c r="D141" s="62">
        <v>18.772600000000001</v>
      </c>
      <c r="E141" s="62">
        <v>86.66</v>
      </c>
      <c r="F141" s="62">
        <v>86.49</v>
      </c>
      <c r="G141" s="62">
        <v>104.47</v>
      </c>
    </row>
    <row r="142" spans="1:7" x14ac:dyDescent="0.35">
      <c r="A142" s="196">
        <v>44347</v>
      </c>
      <c r="B142" s="62">
        <v>267.56760300000002</v>
      </c>
      <c r="C142" s="62">
        <v>373.56773900000002</v>
      </c>
      <c r="D142" s="62">
        <v>19.098099999999999</v>
      </c>
      <c r="E142" s="62">
        <v>85.77</v>
      </c>
      <c r="F142" s="62">
        <v>86.08</v>
      </c>
      <c r="G142" s="62">
        <v>103.66</v>
      </c>
    </row>
    <row r="143" spans="1:7" x14ac:dyDescent="0.35">
      <c r="A143" s="196">
        <v>44344</v>
      </c>
      <c r="B143" s="62">
        <v>268.96150599999999</v>
      </c>
      <c r="C143" s="62">
        <v>375.39912500000003</v>
      </c>
      <c r="D143" s="62">
        <v>17.1662</v>
      </c>
      <c r="E143" s="62">
        <v>86.77</v>
      </c>
      <c r="F143" s="62">
        <v>86.5</v>
      </c>
      <c r="G143" s="62">
        <v>104.41</v>
      </c>
    </row>
    <row r="144" spans="1:7" x14ac:dyDescent="0.35">
      <c r="A144" s="196">
        <v>44343</v>
      </c>
      <c r="B144" s="62">
        <v>267.406319</v>
      </c>
      <c r="C144" s="62">
        <v>373.66147599999999</v>
      </c>
      <c r="D144" s="62">
        <v>17.822700000000001</v>
      </c>
      <c r="E144" s="62">
        <v>86.52</v>
      </c>
      <c r="F144" s="62">
        <v>85.92</v>
      </c>
      <c r="G144" s="62">
        <v>103.67</v>
      </c>
    </row>
    <row r="145" spans="1:7" x14ac:dyDescent="0.35">
      <c r="A145" s="196">
        <v>44342</v>
      </c>
      <c r="B145" s="62">
        <v>266.79575699999998</v>
      </c>
      <c r="C145" s="62">
        <v>373.005471</v>
      </c>
      <c r="D145" s="62">
        <v>18.282299999999999</v>
      </c>
      <c r="E145" s="62">
        <v>86.5</v>
      </c>
      <c r="F145" s="62">
        <v>84.63</v>
      </c>
      <c r="G145" s="62">
        <v>102.77</v>
      </c>
    </row>
    <row r="146" spans="1:7" x14ac:dyDescent="0.35">
      <c r="A146" s="196">
        <v>44341</v>
      </c>
      <c r="B146" s="62">
        <v>266.76478900000001</v>
      </c>
      <c r="C146" s="62">
        <v>371.67670299999997</v>
      </c>
      <c r="D146" s="62">
        <v>19.081600000000002</v>
      </c>
      <c r="E146" s="62">
        <v>86.86</v>
      </c>
      <c r="F146" s="62">
        <v>85.31</v>
      </c>
      <c r="G146" s="62">
        <v>103.33</v>
      </c>
    </row>
    <row r="147" spans="1:7" x14ac:dyDescent="0.35">
      <c r="A147" s="196">
        <v>44340</v>
      </c>
      <c r="B147" s="62">
        <v>266.77196900000001</v>
      </c>
      <c r="C147" s="62">
        <v>372.54502400000001</v>
      </c>
      <c r="D147" s="62">
        <v>19.2364</v>
      </c>
      <c r="E147" s="62">
        <v>87.13</v>
      </c>
      <c r="F147" s="62">
        <v>85.87</v>
      </c>
      <c r="G147" s="62">
        <v>103.99</v>
      </c>
    </row>
    <row r="148" spans="1:7" x14ac:dyDescent="0.35">
      <c r="A148" s="196">
        <v>44337</v>
      </c>
      <c r="B148" s="62">
        <v>266.29927099999998</v>
      </c>
      <c r="C148" s="62">
        <v>370.49438600000002</v>
      </c>
      <c r="D148" s="62">
        <v>20.3521</v>
      </c>
      <c r="E148" s="62">
        <v>87.47</v>
      </c>
      <c r="F148" s="62">
        <v>86.48</v>
      </c>
      <c r="G148" s="62">
        <v>104.33</v>
      </c>
    </row>
    <row r="149" spans="1:7" x14ac:dyDescent="0.35">
      <c r="A149" s="196">
        <v>44336</v>
      </c>
      <c r="B149" s="62">
        <v>264.74615999999997</v>
      </c>
      <c r="C149" s="62">
        <v>369.54927600000002</v>
      </c>
      <c r="D149" s="62">
        <v>22.1023</v>
      </c>
      <c r="E149" s="62">
        <v>87.58</v>
      </c>
      <c r="F149" s="62">
        <v>85.83</v>
      </c>
      <c r="G149" s="62">
        <v>103.72</v>
      </c>
    </row>
    <row r="150" spans="1:7" x14ac:dyDescent="0.35">
      <c r="A150" s="196">
        <v>44335</v>
      </c>
      <c r="B150" s="62">
        <v>261.28099300000002</v>
      </c>
      <c r="C150" s="62">
        <v>365.55852099999998</v>
      </c>
      <c r="D150" s="62">
        <v>24.4802</v>
      </c>
      <c r="E150" s="62">
        <v>88.63</v>
      </c>
      <c r="F150" s="62">
        <v>85.69</v>
      </c>
      <c r="G150" s="62">
        <v>103.83</v>
      </c>
    </row>
    <row r="151" spans="1:7" x14ac:dyDescent="0.35">
      <c r="A151" s="196">
        <v>44334</v>
      </c>
      <c r="B151" s="62">
        <v>265.35120499999999</v>
      </c>
      <c r="C151" s="62">
        <v>367.668159</v>
      </c>
      <c r="D151" s="62">
        <v>21.308199999999999</v>
      </c>
      <c r="E151" s="62">
        <v>88.97</v>
      </c>
      <c r="F151" s="62">
        <v>86.87</v>
      </c>
      <c r="G151" s="62">
        <v>105.21</v>
      </c>
    </row>
    <row r="152" spans="1:7" x14ac:dyDescent="0.35">
      <c r="A152" s="196">
        <v>44333</v>
      </c>
      <c r="B152" s="62">
        <v>264.97754800000001</v>
      </c>
      <c r="C152" s="62">
        <v>370.55030499999998</v>
      </c>
      <c r="D152" s="62">
        <v>21.805199999999999</v>
      </c>
      <c r="E152" s="62">
        <v>88.77</v>
      </c>
      <c r="F152" s="62">
        <v>86.98</v>
      </c>
      <c r="G152" s="62">
        <v>105.3</v>
      </c>
    </row>
    <row r="153" spans="1:7" x14ac:dyDescent="0.35">
      <c r="A153" s="196">
        <v>44330</v>
      </c>
      <c r="B153" s="62">
        <v>264.985322</v>
      </c>
      <c r="C153" s="62">
        <v>371.44743099999999</v>
      </c>
      <c r="D153" s="62">
        <v>19.5457</v>
      </c>
      <c r="E153" s="62">
        <v>88.53</v>
      </c>
      <c r="F153" s="62">
        <v>87.27</v>
      </c>
      <c r="G153" s="62">
        <v>105.44</v>
      </c>
    </row>
    <row r="154" spans="1:7" x14ac:dyDescent="0.35">
      <c r="A154" s="196">
        <v>44329</v>
      </c>
      <c r="B154" s="62">
        <v>261.80066599999998</v>
      </c>
      <c r="C154" s="62">
        <v>367.39831400000003</v>
      </c>
      <c r="D154" s="62">
        <v>23.349799999999998</v>
      </c>
      <c r="E154" s="62">
        <v>87.7</v>
      </c>
      <c r="F154" s="62">
        <v>85.91</v>
      </c>
      <c r="G154" s="62">
        <v>104.16</v>
      </c>
    </row>
    <row r="155" spans="1:7" x14ac:dyDescent="0.35">
      <c r="A155" s="196">
        <v>44328</v>
      </c>
      <c r="B155" s="62">
        <v>262.08353099999999</v>
      </c>
      <c r="C155" s="62">
        <v>365.26004499999999</v>
      </c>
      <c r="D155" s="62">
        <v>23.938700000000001</v>
      </c>
      <c r="E155" s="62">
        <v>87.91</v>
      </c>
      <c r="F155" s="62">
        <v>87.15</v>
      </c>
      <c r="G155" s="62">
        <v>104.76</v>
      </c>
    </row>
    <row r="156" spans="1:7" x14ac:dyDescent="0.35">
      <c r="A156" s="196">
        <v>44327</v>
      </c>
      <c r="B156" s="62">
        <v>261.07010400000001</v>
      </c>
      <c r="C156" s="62">
        <v>369.16354200000001</v>
      </c>
      <c r="D156" s="62">
        <v>22.557300000000001</v>
      </c>
      <c r="E156" s="62">
        <v>87.63</v>
      </c>
      <c r="F156" s="62">
        <v>86.44</v>
      </c>
      <c r="G156" s="62">
        <v>104.13</v>
      </c>
    </row>
    <row r="157" spans="1:7" x14ac:dyDescent="0.35">
      <c r="A157" s="196">
        <v>44326</v>
      </c>
      <c r="B157" s="62">
        <v>266.34977199999997</v>
      </c>
      <c r="C157" s="62">
        <v>373.39444800000001</v>
      </c>
      <c r="D157" s="62">
        <v>18.501899999999999</v>
      </c>
      <c r="E157" s="62">
        <v>88.96</v>
      </c>
      <c r="F157" s="62">
        <v>88.82</v>
      </c>
      <c r="G157" s="62">
        <v>106.52</v>
      </c>
    </row>
    <row r="158" spans="1:7" x14ac:dyDescent="0.35">
      <c r="A158" s="196">
        <v>44323</v>
      </c>
      <c r="B158" s="62">
        <v>265.95212400000003</v>
      </c>
      <c r="C158" s="62">
        <v>376.15227299999998</v>
      </c>
      <c r="D158" s="62">
        <v>18.383800000000001</v>
      </c>
      <c r="E158" s="62">
        <v>88.33</v>
      </c>
      <c r="F158" s="62">
        <v>87.4</v>
      </c>
      <c r="G158" s="62">
        <v>105.49</v>
      </c>
    </row>
    <row r="159" spans="1:7" x14ac:dyDescent="0.35">
      <c r="A159" s="196">
        <v>44322</v>
      </c>
      <c r="B159" s="62">
        <v>263.62000899999998</v>
      </c>
      <c r="C159" s="62">
        <v>375.193848</v>
      </c>
      <c r="D159" s="62">
        <v>20.377500000000001</v>
      </c>
      <c r="E159" s="62">
        <v>87.45</v>
      </c>
      <c r="F159" s="62">
        <v>88.27</v>
      </c>
      <c r="G159" s="62">
        <v>105.16</v>
      </c>
    </row>
    <row r="160" spans="1:7" x14ac:dyDescent="0.35">
      <c r="A160" s="196">
        <v>44321</v>
      </c>
      <c r="B160" s="62">
        <v>263.70472699999999</v>
      </c>
      <c r="C160" s="62">
        <v>374.34759300000002</v>
      </c>
      <c r="D160" s="62">
        <v>19.904199999999999</v>
      </c>
      <c r="E160" s="62">
        <v>87.81</v>
      </c>
      <c r="F160" s="62">
        <v>87.35</v>
      </c>
      <c r="G160" s="62">
        <v>105.13</v>
      </c>
    </row>
    <row r="161" spans="1:7" x14ac:dyDescent="0.35">
      <c r="A161" s="196">
        <v>44320</v>
      </c>
      <c r="B161" s="62">
        <v>258.80865799999998</v>
      </c>
      <c r="C161" s="62">
        <v>372.16627899999997</v>
      </c>
      <c r="D161" s="62">
        <v>22.8185</v>
      </c>
      <c r="E161" s="62">
        <v>87.23</v>
      </c>
      <c r="F161" s="62">
        <v>86.31</v>
      </c>
      <c r="G161" s="62">
        <v>103.82</v>
      </c>
    </row>
    <row r="162" spans="1:7" x14ac:dyDescent="0.35">
      <c r="A162" s="196">
        <v>44319</v>
      </c>
      <c r="B162" s="62">
        <v>262.38359000000003</v>
      </c>
      <c r="C162" s="62">
        <v>374.163363</v>
      </c>
      <c r="D162" s="62">
        <v>19.9314</v>
      </c>
      <c r="E162" s="62">
        <v>87.48</v>
      </c>
      <c r="F162" s="62">
        <v>87.2</v>
      </c>
      <c r="G162" s="62">
        <v>105.17</v>
      </c>
    </row>
    <row r="163" spans="1:7" x14ac:dyDescent="0.35">
      <c r="A163" s="196">
        <v>44316</v>
      </c>
      <c r="B163" s="62">
        <v>260.88325099999997</v>
      </c>
      <c r="C163" s="62">
        <v>374.02928500000002</v>
      </c>
      <c r="D163" s="62">
        <v>20.6309</v>
      </c>
      <c r="E163" s="62">
        <v>87.22</v>
      </c>
      <c r="F163" s="62">
        <v>86.37</v>
      </c>
      <c r="G163" s="62">
        <v>104.21</v>
      </c>
    </row>
    <row r="164" spans="1:7" x14ac:dyDescent="0.35">
      <c r="A164" s="196">
        <v>44315</v>
      </c>
      <c r="B164" s="62">
        <v>261.67165599999998</v>
      </c>
      <c r="C164" s="62">
        <v>374.80577899999997</v>
      </c>
      <c r="D164" s="62">
        <v>18.876799999999999</v>
      </c>
      <c r="E164" s="62">
        <v>87.48</v>
      </c>
      <c r="F164" s="62">
        <v>86.21</v>
      </c>
      <c r="G164" s="62">
        <v>104.04</v>
      </c>
    </row>
    <row r="165" spans="1:7" x14ac:dyDescent="0.35">
      <c r="A165" s="196">
        <v>44314</v>
      </c>
      <c r="B165" s="62">
        <v>262.288884</v>
      </c>
      <c r="C165" s="62">
        <v>374.019204</v>
      </c>
      <c r="D165" s="62">
        <v>18.376999999999999</v>
      </c>
      <c r="E165" s="62">
        <v>87.63</v>
      </c>
      <c r="F165" s="62">
        <v>86.26</v>
      </c>
      <c r="G165" s="62">
        <v>104.71</v>
      </c>
    </row>
    <row r="166" spans="1:7" x14ac:dyDescent="0.35">
      <c r="A166" s="196">
        <v>44313</v>
      </c>
      <c r="B166" s="62">
        <v>262.17858899999999</v>
      </c>
      <c r="C166" s="62">
        <v>374.25999899999999</v>
      </c>
      <c r="D166" s="62">
        <v>19.212299999999999</v>
      </c>
      <c r="E166" s="62">
        <v>87.49</v>
      </c>
      <c r="F166" s="62">
        <v>85.62</v>
      </c>
      <c r="G166" s="62">
        <v>104.18</v>
      </c>
    </row>
    <row r="167" spans="1:7" x14ac:dyDescent="0.35">
      <c r="A167" s="196">
        <v>44312</v>
      </c>
      <c r="B167" s="62">
        <v>262.281319</v>
      </c>
      <c r="C167" s="62">
        <v>374.73703599999999</v>
      </c>
      <c r="D167" s="62">
        <v>18.284099999999999</v>
      </c>
      <c r="E167" s="62">
        <v>88.63</v>
      </c>
      <c r="F167" s="62">
        <v>86.48</v>
      </c>
      <c r="G167" s="62">
        <v>105.17</v>
      </c>
    </row>
    <row r="168" spans="1:7" x14ac:dyDescent="0.35">
      <c r="A168" s="196">
        <v>44309</v>
      </c>
      <c r="B168" s="62">
        <v>261.68302799999998</v>
      </c>
      <c r="C168" s="62">
        <v>374.481829</v>
      </c>
      <c r="D168" s="62">
        <v>18.188300000000002</v>
      </c>
      <c r="E168" s="62">
        <v>88.03</v>
      </c>
      <c r="F168" s="62">
        <v>85.73</v>
      </c>
      <c r="G168" s="62">
        <v>104.38</v>
      </c>
    </row>
    <row r="169" spans="1:7" x14ac:dyDescent="0.35">
      <c r="A169" s="196">
        <v>44308</v>
      </c>
      <c r="B169" s="62">
        <v>262.04568699999999</v>
      </c>
      <c r="C169" s="62">
        <v>372.486019</v>
      </c>
      <c r="D169" s="62">
        <v>17.7562</v>
      </c>
      <c r="E169" s="62">
        <v>88.47</v>
      </c>
      <c r="F169" s="62">
        <v>85.51</v>
      </c>
      <c r="G169" s="62">
        <v>104.32</v>
      </c>
    </row>
    <row r="170" spans="1:7" x14ac:dyDescent="0.35">
      <c r="A170" s="196">
        <v>44307</v>
      </c>
      <c r="B170" s="62">
        <v>260.32722799999999</v>
      </c>
      <c r="C170" s="62">
        <v>373.42386199999999</v>
      </c>
      <c r="D170" s="62">
        <v>19.281300000000002</v>
      </c>
      <c r="E170" s="62">
        <v>88.51</v>
      </c>
      <c r="F170" s="62">
        <v>85.92</v>
      </c>
      <c r="G170" s="62">
        <v>104.66</v>
      </c>
    </row>
    <row r="171" spans="1:7" x14ac:dyDescent="0.35">
      <c r="A171" s="196">
        <v>44306</v>
      </c>
      <c r="B171" s="62">
        <v>258.47582199999999</v>
      </c>
      <c r="C171" s="62">
        <v>370.61015400000002</v>
      </c>
      <c r="D171" s="62">
        <v>21.079699999999999</v>
      </c>
      <c r="E171" s="62">
        <v>88.5</v>
      </c>
      <c r="F171" s="62">
        <v>85.93</v>
      </c>
      <c r="G171" s="62">
        <v>104.63</v>
      </c>
    </row>
    <row r="172" spans="1:7" x14ac:dyDescent="0.35">
      <c r="A172" s="196">
        <v>44305</v>
      </c>
      <c r="B172" s="62">
        <v>263.45994000000002</v>
      </c>
      <c r="C172" s="62">
        <v>375.07888400000002</v>
      </c>
      <c r="D172" s="62">
        <v>17.210100000000001</v>
      </c>
      <c r="E172" s="62">
        <v>90.05</v>
      </c>
      <c r="F172" s="62">
        <v>88.53</v>
      </c>
      <c r="G172" s="62">
        <v>107.27</v>
      </c>
    </row>
    <row r="173" spans="1:7" x14ac:dyDescent="0.35">
      <c r="A173" s="196">
        <v>44302</v>
      </c>
      <c r="B173" s="62">
        <v>263.45139999999998</v>
      </c>
      <c r="C173" s="62">
        <v>377.46032200000002</v>
      </c>
      <c r="D173" s="62">
        <v>16.113099999999999</v>
      </c>
      <c r="E173" s="62">
        <v>89.96</v>
      </c>
      <c r="F173" s="62">
        <v>88.16</v>
      </c>
      <c r="G173" s="62">
        <v>106.98</v>
      </c>
    </row>
    <row r="174" spans="1:7" x14ac:dyDescent="0.35">
      <c r="A174" s="196">
        <v>44301</v>
      </c>
      <c r="B174" s="62">
        <v>261.02148799999998</v>
      </c>
      <c r="C174" s="62">
        <v>376.26329500000003</v>
      </c>
      <c r="D174" s="62">
        <v>15.7081</v>
      </c>
      <c r="E174" s="62">
        <v>89.1</v>
      </c>
      <c r="F174" s="62">
        <v>87.71</v>
      </c>
      <c r="G174" s="62">
        <v>106.2</v>
      </c>
    </row>
    <row r="175" spans="1:7" x14ac:dyDescent="0.35">
      <c r="A175" s="196">
        <v>44300</v>
      </c>
      <c r="B175" s="62">
        <v>259.77277500000002</v>
      </c>
      <c r="C175" s="62">
        <v>372.71355499999999</v>
      </c>
      <c r="D175" s="62">
        <v>16.190300000000001</v>
      </c>
      <c r="E175" s="62">
        <v>89.44</v>
      </c>
      <c r="F175" s="62">
        <v>87.87</v>
      </c>
      <c r="G175" s="62">
        <v>106.65</v>
      </c>
    </row>
    <row r="176" spans="1:7" x14ac:dyDescent="0.35">
      <c r="A176" s="196">
        <v>44299</v>
      </c>
      <c r="B176" s="62">
        <v>259.24637100000001</v>
      </c>
      <c r="C176" s="62">
        <v>374.60029700000001</v>
      </c>
      <c r="D176" s="62">
        <v>16.308599999999998</v>
      </c>
      <c r="E176" s="62">
        <v>89.29</v>
      </c>
      <c r="F176" s="62">
        <v>87.99</v>
      </c>
      <c r="G176" s="62">
        <v>107.04</v>
      </c>
    </row>
    <row r="177" spans="1:7" x14ac:dyDescent="0.35">
      <c r="A177" s="196">
        <v>44298</v>
      </c>
      <c r="B177" s="62">
        <v>259.09574700000002</v>
      </c>
      <c r="C177" s="62">
        <v>373.750652</v>
      </c>
      <c r="D177" s="62">
        <v>17.051400000000001</v>
      </c>
      <c r="E177" s="62">
        <v>89.69</v>
      </c>
      <c r="F177" s="62">
        <v>88.09</v>
      </c>
      <c r="G177" s="62">
        <v>107.61</v>
      </c>
    </row>
    <row r="178" spans="1:7" x14ac:dyDescent="0.35">
      <c r="A178" s="196">
        <v>44295</v>
      </c>
      <c r="B178" s="62">
        <v>260.22462999999999</v>
      </c>
      <c r="C178" s="62">
        <v>374.67973000000001</v>
      </c>
      <c r="D178" s="62">
        <v>16.1768</v>
      </c>
      <c r="E178" s="62">
        <v>89.55</v>
      </c>
      <c r="F178" s="62">
        <v>87.86</v>
      </c>
      <c r="G178" s="62">
        <v>107.34</v>
      </c>
    </row>
    <row r="179" spans="1:7" x14ac:dyDescent="0.35">
      <c r="A179" s="196">
        <v>44294</v>
      </c>
      <c r="B179" s="62">
        <v>259.96067399999998</v>
      </c>
      <c r="C179" s="62">
        <v>372.54532899999998</v>
      </c>
      <c r="D179" s="62">
        <v>16.1602</v>
      </c>
      <c r="E179" s="62">
        <v>89.62</v>
      </c>
      <c r="F179" s="62">
        <v>87.79</v>
      </c>
      <c r="G179" s="62">
        <v>107.84</v>
      </c>
    </row>
    <row r="180" spans="1:7" x14ac:dyDescent="0.35">
      <c r="A180" s="196">
        <v>44293</v>
      </c>
      <c r="B180" s="62">
        <v>258.35980899999998</v>
      </c>
      <c r="C180" s="62">
        <v>370.53584000000001</v>
      </c>
      <c r="D180" s="62">
        <v>16.6645</v>
      </c>
      <c r="E180" s="62">
        <v>89.82</v>
      </c>
      <c r="F180" s="62">
        <v>88.79</v>
      </c>
      <c r="G180" s="62">
        <v>108.67</v>
      </c>
    </row>
    <row r="181" spans="1:7" x14ac:dyDescent="0.35">
      <c r="A181" s="196">
        <v>44292</v>
      </c>
      <c r="B181" s="62">
        <v>258.926424</v>
      </c>
      <c r="C181" s="62">
        <v>371.81934999999999</v>
      </c>
      <c r="D181" s="62">
        <v>17.105699999999999</v>
      </c>
      <c r="E181" s="62">
        <v>89.02</v>
      </c>
      <c r="F181" s="62">
        <v>87.96</v>
      </c>
      <c r="G181" s="62">
        <v>107.65</v>
      </c>
    </row>
    <row r="182" spans="1:7" x14ac:dyDescent="0.35">
      <c r="A182" s="193">
        <v>44291</v>
      </c>
      <c r="B182">
        <v>257.30610000000001</v>
      </c>
      <c r="C182">
        <v>372.64620000000002</v>
      </c>
      <c r="D182">
        <v>16.895600000000002</v>
      </c>
      <c r="E182">
        <v>88.544600000000003</v>
      </c>
      <c r="F182">
        <v>87.91</v>
      </c>
      <c r="G182">
        <v>107.58</v>
      </c>
    </row>
    <row r="183" spans="1:7" x14ac:dyDescent="0.35">
      <c r="A183" s="193">
        <v>44288</v>
      </c>
      <c r="B183">
        <v>257.08629999999999</v>
      </c>
      <c r="C183">
        <v>369.78019999999998</v>
      </c>
      <c r="D183">
        <v>16.895600000000002</v>
      </c>
      <c r="E183">
        <v>88.547899999999998</v>
      </c>
      <c r="F183">
        <v>87.91</v>
      </c>
      <c r="G183">
        <v>107.59</v>
      </c>
    </row>
    <row r="184" spans="1:7" x14ac:dyDescent="0.35">
      <c r="A184" s="193">
        <v>44287</v>
      </c>
      <c r="B184">
        <v>257.08629999999999</v>
      </c>
      <c r="C184">
        <v>369.55889999999999</v>
      </c>
      <c r="D184">
        <v>16.895600000000002</v>
      </c>
      <c r="E184">
        <v>88.407600000000002</v>
      </c>
      <c r="F184">
        <v>87.77</v>
      </c>
      <c r="G184">
        <v>107.45</v>
      </c>
    </row>
    <row r="185" spans="1:7" x14ac:dyDescent="0.35">
      <c r="A185" s="193">
        <v>44286</v>
      </c>
      <c r="B185">
        <v>255.59440000000001</v>
      </c>
      <c r="C185">
        <v>366.06259999999997</v>
      </c>
      <c r="D185">
        <v>17.9742</v>
      </c>
      <c r="E185">
        <v>88.429400000000001</v>
      </c>
      <c r="F185">
        <v>87.53</v>
      </c>
      <c r="G185">
        <v>107.16</v>
      </c>
    </row>
    <row r="186" spans="1:7" x14ac:dyDescent="0.35">
      <c r="A186" s="193">
        <v>44285</v>
      </c>
      <c r="B186">
        <v>256.27339999999998</v>
      </c>
      <c r="C186">
        <v>365.97309999999999</v>
      </c>
      <c r="D186">
        <v>18.472200000000001</v>
      </c>
      <c r="E186">
        <v>88.185100000000006</v>
      </c>
      <c r="F186">
        <v>88.59</v>
      </c>
      <c r="G186">
        <v>108.31</v>
      </c>
    </row>
    <row r="187" spans="1:7" x14ac:dyDescent="0.35">
      <c r="A187" s="193">
        <v>44284</v>
      </c>
      <c r="B187">
        <v>254.50710000000001</v>
      </c>
      <c r="C187">
        <v>365.46120000000002</v>
      </c>
      <c r="D187">
        <v>18.347999999999999</v>
      </c>
      <c r="E187">
        <v>87.230099999999993</v>
      </c>
      <c r="F187">
        <v>86.89</v>
      </c>
      <c r="G187">
        <v>106.6</v>
      </c>
    </row>
    <row r="188" spans="1:7" x14ac:dyDescent="0.35">
      <c r="A188" s="193">
        <v>44281</v>
      </c>
      <c r="B188">
        <v>254.02</v>
      </c>
      <c r="C188">
        <v>364.8442</v>
      </c>
      <c r="D188">
        <v>17.111999999999998</v>
      </c>
      <c r="E188">
        <v>87.012500000000003</v>
      </c>
      <c r="F188">
        <v>86.85</v>
      </c>
      <c r="G188">
        <v>106.13</v>
      </c>
    </row>
    <row r="189" spans="1:7" x14ac:dyDescent="0.35">
      <c r="A189" s="193">
        <v>44280</v>
      </c>
      <c r="B189">
        <v>251.69059999999999</v>
      </c>
      <c r="C189">
        <v>360.32319999999999</v>
      </c>
      <c r="D189">
        <v>18.883600000000001</v>
      </c>
      <c r="E189">
        <v>86.382199999999997</v>
      </c>
      <c r="F189">
        <v>86.72</v>
      </c>
      <c r="G189">
        <v>105.84</v>
      </c>
    </row>
    <row r="190" spans="1:7" x14ac:dyDescent="0.35">
      <c r="A190" s="193">
        <v>44279</v>
      </c>
      <c r="B190">
        <v>251.6978</v>
      </c>
      <c r="C190">
        <v>357.589</v>
      </c>
      <c r="D190">
        <v>17.7712</v>
      </c>
      <c r="E190">
        <v>85.463899999999995</v>
      </c>
      <c r="F190">
        <v>86.12</v>
      </c>
      <c r="G190">
        <v>105.51</v>
      </c>
    </row>
    <row r="191" spans="1:7" x14ac:dyDescent="0.35">
      <c r="A191" s="193">
        <v>44278</v>
      </c>
      <c r="B191">
        <v>251.64609999999999</v>
      </c>
      <c r="C191">
        <v>358.9973</v>
      </c>
      <c r="D191">
        <v>17.596399999999999</v>
      </c>
      <c r="E191">
        <v>85.399600000000007</v>
      </c>
      <c r="F191">
        <v>85.69</v>
      </c>
      <c r="G191">
        <v>104.9</v>
      </c>
    </row>
    <row r="192" spans="1:7" x14ac:dyDescent="0.35">
      <c r="A192" s="193">
        <v>44277</v>
      </c>
      <c r="B192">
        <v>252.2329</v>
      </c>
      <c r="C192">
        <v>359.96359999999999</v>
      </c>
      <c r="D192">
        <v>17.682600000000001</v>
      </c>
      <c r="E192">
        <v>85.273700000000005</v>
      </c>
      <c r="F192">
        <v>85.62</v>
      </c>
      <c r="G192">
        <v>104.95</v>
      </c>
    </row>
    <row r="193" spans="1:7" x14ac:dyDescent="0.35">
      <c r="A193" s="193">
        <v>44274</v>
      </c>
      <c r="B193">
        <v>251.68610000000001</v>
      </c>
      <c r="C193">
        <v>358.90730000000002</v>
      </c>
      <c r="D193">
        <v>18.395</v>
      </c>
      <c r="E193">
        <v>85.701099999999997</v>
      </c>
      <c r="F193">
        <v>86.03</v>
      </c>
      <c r="G193">
        <v>105.52</v>
      </c>
    </row>
    <row r="194" spans="1:7" x14ac:dyDescent="0.35">
      <c r="A194" s="193">
        <v>44273</v>
      </c>
      <c r="B194">
        <v>253.7071</v>
      </c>
      <c r="C194">
        <v>359.2099</v>
      </c>
      <c r="D194">
        <v>17.462199999999999</v>
      </c>
      <c r="E194">
        <v>85.942099999999996</v>
      </c>
      <c r="F194">
        <v>86.97</v>
      </c>
      <c r="G194">
        <v>106.28</v>
      </c>
    </row>
    <row r="195" spans="1:7" x14ac:dyDescent="0.35">
      <c r="A195" s="193">
        <v>44272</v>
      </c>
      <c r="B195">
        <v>252.5094</v>
      </c>
      <c r="C195">
        <v>362.91789999999997</v>
      </c>
      <c r="D195">
        <v>17.570599999999999</v>
      </c>
      <c r="E195">
        <v>85.540199999999999</v>
      </c>
      <c r="F195">
        <v>85.54</v>
      </c>
      <c r="G195">
        <v>104.57</v>
      </c>
    </row>
    <row r="196" spans="1:7" x14ac:dyDescent="0.35">
      <c r="A196" s="193">
        <v>44271</v>
      </c>
      <c r="B196">
        <v>253.44820000000001</v>
      </c>
      <c r="C196">
        <v>362.8202</v>
      </c>
      <c r="D196">
        <v>17.5488</v>
      </c>
      <c r="E196">
        <v>86.260499999999993</v>
      </c>
      <c r="F196">
        <v>86.53</v>
      </c>
      <c r="G196">
        <v>105.54</v>
      </c>
    </row>
    <row r="197" spans="1:7" x14ac:dyDescent="0.35">
      <c r="A197" s="193">
        <v>44270</v>
      </c>
      <c r="B197">
        <v>251.3272</v>
      </c>
      <c r="C197">
        <v>361.90690000000001</v>
      </c>
      <c r="D197">
        <v>18.6234</v>
      </c>
      <c r="E197">
        <v>85.714299999999994</v>
      </c>
      <c r="F197">
        <v>86.2</v>
      </c>
      <c r="G197">
        <v>105.3</v>
      </c>
    </row>
    <row r="198" spans="1:7" x14ac:dyDescent="0.35">
      <c r="A198" s="193">
        <v>44267</v>
      </c>
      <c r="B198">
        <v>251.38319999999999</v>
      </c>
      <c r="C198">
        <v>359.37200000000001</v>
      </c>
      <c r="D198">
        <v>18.7087</v>
      </c>
      <c r="E198">
        <v>86.186400000000006</v>
      </c>
      <c r="F198">
        <v>86.48</v>
      </c>
      <c r="G198">
        <v>105.65</v>
      </c>
    </row>
    <row r="199" spans="1:7" x14ac:dyDescent="0.35">
      <c r="A199" s="193">
        <v>44266</v>
      </c>
      <c r="B199">
        <v>251.9529</v>
      </c>
      <c r="C199">
        <v>358.50839999999999</v>
      </c>
      <c r="D199">
        <v>18.884599999999999</v>
      </c>
      <c r="E199">
        <v>86.381799999999998</v>
      </c>
      <c r="F199">
        <v>85.76</v>
      </c>
      <c r="G199">
        <v>105.18</v>
      </c>
    </row>
    <row r="200" spans="1:7" x14ac:dyDescent="0.35">
      <c r="A200" s="193">
        <v>44265</v>
      </c>
      <c r="B200">
        <v>250.72229999999999</v>
      </c>
      <c r="C200">
        <v>356.4597</v>
      </c>
      <c r="D200">
        <v>19.667100000000001</v>
      </c>
      <c r="E200">
        <v>85.668800000000005</v>
      </c>
      <c r="F200">
        <v>85.8</v>
      </c>
      <c r="G200">
        <v>105.17</v>
      </c>
    </row>
    <row r="201" spans="1:7" x14ac:dyDescent="0.35">
      <c r="A201" s="193">
        <v>44264</v>
      </c>
      <c r="B201">
        <v>249.66730000000001</v>
      </c>
      <c r="C201">
        <v>355.09800000000001</v>
      </c>
      <c r="D201">
        <v>20.2608</v>
      </c>
      <c r="E201">
        <v>86.157300000000006</v>
      </c>
      <c r="F201">
        <v>86.44</v>
      </c>
      <c r="G201">
        <v>105.6</v>
      </c>
    </row>
    <row r="202" spans="1:7" x14ac:dyDescent="0.35">
      <c r="A202" s="193">
        <v>44263</v>
      </c>
      <c r="B202">
        <v>247.90350000000001</v>
      </c>
      <c r="C202">
        <v>350.78440000000001</v>
      </c>
      <c r="D202">
        <v>20.895199999999999</v>
      </c>
      <c r="E202">
        <v>85.8566</v>
      </c>
      <c r="F202">
        <v>85.92</v>
      </c>
      <c r="G202">
        <v>105.73</v>
      </c>
    </row>
    <row r="203" spans="1:7" x14ac:dyDescent="0.35">
      <c r="A203" s="193">
        <v>44260</v>
      </c>
      <c r="B203">
        <v>242.93889999999999</v>
      </c>
      <c r="C203">
        <v>350.03919999999999</v>
      </c>
      <c r="D203">
        <v>25.078199999999999</v>
      </c>
      <c r="E203">
        <v>84.987799999999993</v>
      </c>
      <c r="F203">
        <v>83.39</v>
      </c>
      <c r="G203">
        <v>102.7</v>
      </c>
    </row>
    <row r="204" spans="1:7" x14ac:dyDescent="0.35">
      <c r="A204" s="193">
        <v>44259</v>
      </c>
      <c r="B204">
        <v>244.7055</v>
      </c>
      <c r="C204">
        <v>343.39080000000001</v>
      </c>
      <c r="D204">
        <v>22.0916</v>
      </c>
      <c r="E204">
        <v>85.500600000000006</v>
      </c>
      <c r="F204">
        <v>83.6</v>
      </c>
      <c r="G204">
        <v>103.49</v>
      </c>
    </row>
    <row r="205" spans="1:7" x14ac:dyDescent="0.35">
      <c r="A205" s="193">
        <v>44258</v>
      </c>
      <c r="B205">
        <v>244.98226099999999</v>
      </c>
      <c r="C205">
        <v>350.43989599999998</v>
      </c>
      <c r="D205">
        <v>22.254300000000001</v>
      </c>
      <c r="E205">
        <v>87.52</v>
      </c>
      <c r="F205">
        <v>83.94</v>
      </c>
      <c r="G205">
        <v>103.37</v>
      </c>
    </row>
    <row r="206" spans="1:7" x14ac:dyDescent="0.35">
      <c r="A206" s="193">
        <v>44257</v>
      </c>
      <c r="B206">
        <v>244.98226099999999</v>
      </c>
      <c r="C206">
        <v>350.43989599999998</v>
      </c>
      <c r="D206">
        <v>21.813400000000001</v>
      </c>
      <c r="E206">
        <v>87.52</v>
      </c>
      <c r="F206">
        <v>82.63</v>
      </c>
      <c r="G206">
        <v>102.43</v>
      </c>
    </row>
    <row r="207" spans="1:7" x14ac:dyDescent="0.35">
      <c r="A207" s="193">
        <v>44256</v>
      </c>
      <c r="B207">
        <v>244.43360999999999</v>
      </c>
      <c r="C207">
        <v>352.71428300000002</v>
      </c>
      <c r="D207">
        <v>22.159400000000002</v>
      </c>
      <c r="E207">
        <v>86.45</v>
      </c>
      <c r="F207">
        <v>81.540000000000006</v>
      </c>
      <c r="G207">
        <v>100.76</v>
      </c>
    </row>
    <row r="208" spans="1:7" x14ac:dyDescent="0.35">
      <c r="A208" s="193">
        <v>44255</v>
      </c>
      <c r="B208">
        <v>240.070897</v>
      </c>
      <c r="C208">
        <v>343.03799600000002</v>
      </c>
      <c r="D208">
        <v>26.863199999999999</v>
      </c>
      <c r="E208">
        <v>86.36</v>
      </c>
      <c r="F208">
        <v>79.8</v>
      </c>
      <c r="G208">
        <v>99.19</v>
      </c>
    </row>
    <row r="209" spans="1:7" x14ac:dyDescent="0.35">
      <c r="A209" s="193">
        <v>44253</v>
      </c>
      <c r="B209">
        <v>240.070897</v>
      </c>
      <c r="C209">
        <v>343.03799600000002</v>
      </c>
      <c r="D209">
        <v>26.863199999999999</v>
      </c>
      <c r="E209">
        <v>86.36</v>
      </c>
      <c r="F209">
        <v>81.41</v>
      </c>
      <c r="G209">
        <v>100.72</v>
      </c>
    </row>
    <row r="210" spans="1:7" x14ac:dyDescent="0.35">
      <c r="A210" s="193">
        <v>44252</v>
      </c>
      <c r="B210">
        <v>244.184978</v>
      </c>
      <c r="C210">
        <v>344.76552500000003</v>
      </c>
      <c r="D210">
        <v>22.0962</v>
      </c>
      <c r="E210">
        <v>87.29</v>
      </c>
      <c r="F210">
        <v>80.03</v>
      </c>
      <c r="G210">
        <v>99.62</v>
      </c>
    </row>
    <row r="211" spans="1:7" x14ac:dyDescent="0.35">
      <c r="A211" s="193">
        <v>44251</v>
      </c>
      <c r="B211">
        <v>244.79742100000001</v>
      </c>
      <c r="C211">
        <v>352.89215799999999</v>
      </c>
      <c r="D211">
        <v>21.425799999999999</v>
      </c>
      <c r="E211">
        <v>86.75</v>
      </c>
      <c r="F211">
        <v>79.540000000000006</v>
      </c>
      <c r="G211">
        <v>98.83</v>
      </c>
    </row>
    <row r="212" spans="1:7" x14ac:dyDescent="0.35">
      <c r="A212" s="193">
        <v>44250</v>
      </c>
      <c r="B212">
        <v>243.67664600000001</v>
      </c>
      <c r="C212">
        <v>350.15377699999999</v>
      </c>
      <c r="D212">
        <v>23.1325</v>
      </c>
      <c r="E212">
        <v>86.43</v>
      </c>
      <c r="F212">
        <v>79.47</v>
      </c>
      <c r="G212">
        <v>98.64</v>
      </c>
    </row>
    <row r="213" spans="1:7" x14ac:dyDescent="0.35">
      <c r="A213" s="193">
        <v>44249</v>
      </c>
      <c r="B213">
        <v>244.680937</v>
      </c>
      <c r="C213">
        <v>350.64012600000001</v>
      </c>
      <c r="D213">
        <v>21.6934</v>
      </c>
      <c r="E213">
        <v>86.21</v>
      </c>
      <c r="F213">
        <v>78.61</v>
      </c>
      <c r="G213">
        <v>98.05</v>
      </c>
    </row>
    <row r="214" spans="1:7" x14ac:dyDescent="0.35">
      <c r="A214" s="193">
        <v>44248</v>
      </c>
      <c r="B214">
        <v>245.69848200000001</v>
      </c>
      <c r="C214">
        <v>353.23922800000003</v>
      </c>
      <c r="D214">
        <v>20.484400000000001</v>
      </c>
      <c r="E214">
        <v>86.22</v>
      </c>
      <c r="F214">
        <v>77.08</v>
      </c>
      <c r="G214">
        <v>97.14</v>
      </c>
    </row>
    <row r="215" spans="1:7" x14ac:dyDescent="0.35">
      <c r="A215" s="193">
        <v>44246</v>
      </c>
      <c r="B215">
        <v>245.69848200000001</v>
      </c>
      <c r="C215">
        <v>353.23922800000003</v>
      </c>
      <c r="D215">
        <v>20.484400000000001</v>
      </c>
      <c r="E215">
        <v>86.22</v>
      </c>
      <c r="F215">
        <v>78.08</v>
      </c>
      <c r="G215">
        <v>98.28</v>
      </c>
    </row>
    <row r="216" spans="1:7" x14ac:dyDescent="0.35">
      <c r="A216" s="193">
        <v>44245</v>
      </c>
      <c r="B216">
        <v>244.478319</v>
      </c>
      <c r="C216">
        <v>354.35975500000001</v>
      </c>
      <c r="D216">
        <v>22.523399999999999</v>
      </c>
      <c r="E216">
        <v>86.15</v>
      </c>
      <c r="F216">
        <v>77.92</v>
      </c>
      <c r="G216">
        <v>98.73</v>
      </c>
    </row>
    <row r="217" spans="1:7" x14ac:dyDescent="0.35">
      <c r="A217" s="193">
        <v>44244</v>
      </c>
      <c r="B217">
        <v>246.348117</v>
      </c>
      <c r="C217">
        <v>357.16859399999998</v>
      </c>
      <c r="D217">
        <v>21.829000000000001</v>
      </c>
      <c r="E217">
        <v>86.62</v>
      </c>
      <c r="F217">
        <v>77.489999999999995</v>
      </c>
      <c r="G217">
        <v>98.52</v>
      </c>
    </row>
    <row r="218" spans="1:7" x14ac:dyDescent="0.35">
      <c r="A218" s="193">
        <v>44243</v>
      </c>
      <c r="B218">
        <v>248.01616899999999</v>
      </c>
      <c r="C218">
        <v>356.128556</v>
      </c>
      <c r="D218">
        <v>20.929400000000001</v>
      </c>
      <c r="E218">
        <v>87.55</v>
      </c>
      <c r="F218">
        <v>75.53</v>
      </c>
      <c r="G218">
        <v>96.81</v>
      </c>
    </row>
    <row r="219" spans="1:7" x14ac:dyDescent="0.35">
      <c r="A219" s="193">
        <v>44242</v>
      </c>
      <c r="B219">
        <v>248.203292</v>
      </c>
      <c r="C219">
        <v>355.89746500000001</v>
      </c>
      <c r="D219">
        <v>20.153099999999998</v>
      </c>
      <c r="E219">
        <v>87.28</v>
      </c>
      <c r="F219">
        <v>75.099999999999994</v>
      </c>
      <c r="G219">
        <v>96.63</v>
      </c>
    </row>
    <row r="220" spans="1:7" x14ac:dyDescent="0.35">
      <c r="A220" s="193">
        <v>44239</v>
      </c>
      <c r="B220">
        <v>244.87214399999999</v>
      </c>
      <c r="C220">
        <v>354.92793799999998</v>
      </c>
      <c r="D220">
        <v>20.061599999999999</v>
      </c>
      <c r="E220">
        <v>86.32</v>
      </c>
      <c r="F220">
        <v>75.260000000000005</v>
      </c>
      <c r="G220">
        <v>96.88</v>
      </c>
    </row>
    <row r="221" spans="1:7" x14ac:dyDescent="0.35">
      <c r="A221" s="193">
        <v>44238</v>
      </c>
      <c r="B221">
        <v>243.21104</v>
      </c>
      <c r="C221">
        <v>353.051152</v>
      </c>
      <c r="D221">
        <v>21.208200000000001</v>
      </c>
      <c r="E221">
        <v>85.16</v>
      </c>
      <c r="F221">
        <v>74.48</v>
      </c>
      <c r="G221">
        <v>96.07</v>
      </c>
    </row>
    <row r="222" spans="1:7" x14ac:dyDescent="0.35">
      <c r="A222" s="193">
        <v>44237</v>
      </c>
      <c r="B222">
        <v>242.23308</v>
      </c>
      <c r="C222">
        <v>352.24078200000002</v>
      </c>
      <c r="D222">
        <v>22.4678</v>
      </c>
      <c r="E222">
        <v>85.16</v>
      </c>
      <c r="F222">
        <v>74</v>
      </c>
      <c r="G222">
        <v>95.82</v>
      </c>
    </row>
    <row r="223" spans="1:7" x14ac:dyDescent="0.35">
      <c r="A223" s="193">
        <v>44236</v>
      </c>
      <c r="B223">
        <v>242.741073</v>
      </c>
      <c r="C223">
        <v>352.928922</v>
      </c>
      <c r="D223">
        <v>21.123200000000001</v>
      </c>
      <c r="E223">
        <v>85.06</v>
      </c>
      <c r="F223">
        <v>73.430000000000007</v>
      </c>
      <c r="G223">
        <v>95.56</v>
      </c>
    </row>
    <row r="224" spans="1:7" x14ac:dyDescent="0.35">
      <c r="A224" s="193">
        <v>44235</v>
      </c>
      <c r="B224">
        <v>242.84030999999999</v>
      </c>
      <c r="C224">
        <v>354.02988800000003</v>
      </c>
      <c r="D224">
        <v>20.4375</v>
      </c>
      <c r="E224">
        <v>85.14</v>
      </c>
      <c r="F224">
        <v>73.67</v>
      </c>
      <c r="G224">
        <v>95.71</v>
      </c>
    </row>
    <row r="225" spans="1:7" x14ac:dyDescent="0.35">
      <c r="A225" s="193">
        <v>44232</v>
      </c>
      <c r="B225">
        <v>242.128488</v>
      </c>
      <c r="C225">
        <v>351.82700299999999</v>
      </c>
      <c r="D225">
        <v>20.643599999999999</v>
      </c>
      <c r="E225">
        <v>85.23</v>
      </c>
      <c r="F225">
        <v>72.569999999999993</v>
      </c>
      <c r="G225">
        <v>94.41</v>
      </c>
    </row>
    <row r="226" spans="1:7" x14ac:dyDescent="0.35">
      <c r="A226" s="193">
        <v>44231</v>
      </c>
      <c r="B226">
        <v>242.189066</v>
      </c>
      <c r="C226">
        <v>351.17614900000001</v>
      </c>
      <c r="D226">
        <v>21.372699999999998</v>
      </c>
      <c r="E226">
        <v>85.35</v>
      </c>
      <c r="F226">
        <v>71.59</v>
      </c>
      <c r="G226">
        <v>93.51</v>
      </c>
    </row>
    <row r="227" spans="1:7" customFormat="1" x14ac:dyDescent="0.35">
      <c r="A227" s="193">
        <v>44230</v>
      </c>
      <c r="B227">
        <v>240.81023999999999</v>
      </c>
      <c r="C227">
        <v>347.64563900000002</v>
      </c>
      <c r="D227">
        <v>22.72</v>
      </c>
      <c r="E227">
        <v>84.54</v>
      </c>
      <c r="F227">
        <v>70.36</v>
      </c>
      <c r="G227">
        <v>91.96</v>
      </c>
    </row>
    <row r="228" spans="1:7" customFormat="1" x14ac:dyDescent="0.35">
      <c r="A228" s="193">
        <v>44229</v>
      </c>
      <c r="B228">
        <v>239.963505</v>
      </c>
      <c r="C228">
        <v>346.42465199999998</v>
      </c>
      <c r="D228">
        <v>24.02</v>
      </c>
      <c r="E228">
        <v>83.97</v>
      </c>
      <c r="F228">
        <v>69.63</v>
      </c>
      <c r="G228">
        <v>90.73</v>
      </c>
    </row>
    <row r="229" spans="1:7" customFormat="1" x14ac:dyDescent="0.35">
      <c r="A229" s="193">
        <v>44228</v>
      </c>
      <c r="B229">
        <v>237.00021599999999</v>
      </c>
      <c r="C229">
        <v>340.57310699999999</v>
      </c>
      <c r="D229">
        <v>27.33</v>
      </c>
      <c r="E229">
        <v>83.01</v>
      </c>
      <c r="F229">
        <v>71.92</v>
      </c>
      <c r="G229">
        <v>93.32</v>
      </c>
    </row>
    <row r="230" spans="1:7" customFormat="1" x14ac:dyDescent="0.35">
      <c r="A230" s="193">
        <v>44225</v>
      </c>
      <c r="B230">
        <v>234.12959799999999</v>
      </c>
      <c r="C230">
        <v>334.16464300000001</v>
      </c>
      <c r="D230">
        <v>29.01</v>
      </c>
      <c r="E230">
        <v>81.98</v>
      </c>
      <c r="F230">
        <v>73.239999999999995</v>
      </c>
      <c r="G230">
        <v>93.61</v>
      </c>
    </row>
    <row r="231" spans="1:7" customFormat="1" x14ac:dyDescent="0.35">
      <c r="A231" s="193">
        <v>44224</v>
      </c>
      <c r="B231">
        <v>238.68167500000001</v>
      </c>
      <c r="C231">
        <v>341.02676300000002</v>
      </c>
      <c r="D231">
        <v>25.93</v>
      </c>
      <c r="E231">
        <v>83.37</v>
      </c>
      <c r="F231">
        <v>74.14</v>
      </c>
      <c r="G231">
        <v>94.62</v>
      </c>
    </row>
    <row r="232" spans="1:7" customFormat="1" x14ac:dyDescent="0.35">
      <c r="A232" s="193">
        <v>44223</v>
      </c>
      <c r="B232">
        <v>238.675028</v>
      </c>
      <c r="C232">
        <v>339.857395</v>
      </c>
      <c r="D232">
        <v>26.77</v>
      </c>
      <c r="E232">
        <v>83.54</v>
      </c>
      <c r="F232">
        <v>73.33</v>
      </c>
      <c r="G232">
        <v>93.7</v>
      </c>
    </row>
    <row r="233" spans="1:7" customFormat="1" x14ac:dyDescent="0.35">
      <c r="A233" s="193">
        <v>44222</v>
      </c>
      <c r="B233">
        <v>241.333775</v>
      </c>
      <c r="C233">
        <v>345.23033900000001</v>
      </c>
      <c r="D233">
        <v>23.1</v>
      </c>
      <c r="E233">
        <v>84.29</v>
      </c>
      <c r="F233">
        <v>74.92</v>
      </c>
      <c r="G233">
        <v>95.55</v>
      </c>
    </row>
    <row r="234" spans="1:7" customFormat="1" x14ac:dyDescent="0.35">
      <c r="A234" s="193">
        <v>44221</v>
      </c>
      <c r="B234">
        <v>239.94847999999999</v>
      </c>
      <c r="C234">
        <v>346.61431900000002</v>
      </c>
      <c r="D234">
        <v>26.01</v>
      </c>
      <c r="E234">
        <v>84.23</v>
      </c>
      <c r="F234">
        <v>75.98</v>
      </c>
      <c r="G234">
        <v>96.78</v>
      </c>
    </row>
    <row r="235" spans="1:7" customFormat="1" x14ac:dyDescent="0.35">
      <c r="A235" s="193">
        <v>44218</v>
      </c>
      <c r="B235">
        <v>241.85754299999999</v>
      </c>
      <c r="C235">
        <v>345.24730599999998</v>
      </c>
      <c r="D235">
        <v>21.32</v>
      </c>
      <c r="E235">
        <v>84.55</v>
      </c>
      <c r="F235">
        <v>76.209999999999994</v>
      </c>
      <c r="G235">
        <v>97.4</v>
      </c>
    </row>
    <row r="236" spans="1:7" customFormat="1" x14ac:dyDescent="0.35">
      <c r="A236" s="193">
        <v>44217</v>
      </c>
      <c r="B236">
        <v>243.186375</v>
      </c>
      <c r="C236">
        <v>347.11324200000001</v>
      </c>
      <c r="D236">
        <v>19.940000000000001</v>
      </c>
      <c r="E236">
        <v>84.77</v>
      </c>
      <c r="F236">
        <v>75.959999999999994</v>
      </c>
      <c r="G236">
        <v>97.17</v>
      </c>
    </row>
    <row r="237" spans="1:7" customFormat="1" x14ac:dyDescent="0.35">
      <c r="A237" s="193">
        <v>44216</v>
      </c>
      <c r="B237">
        <v>243.17504500000001</v>
      </c>
      <c r="C237">
        <v>347.891054</v>
      </c>
      <c r="D237">
        <v>20.28</v>
      </c>
      <c r="E237">
        <v>84.8</v>
      </c>
      <c r="F237">
        <v>76.17</v>
      </c>
      <c r="G237">
        <v>97.45</v>
      </c>
    </row>
    <row r="238" spans="1:7" customFormat="1" x14ac:dyDescent="0.35">
      <c r="A238" s="193">
        <v>44215</v>
      </c>
      <c r="B238">
        <v>241.48487</v>
      </c>
      <c r="C238">
        <v>343.59717899999998</v>
      </c>
      <c r="D238">
        <v>21.75</v>
      </c>
      <c r="E238">
        <v>84.05</v>
      </c>
      <c r="F238">
        <v>76.48</v>
      </c>
      <c r="G238">
        <v>97.7</v>
      </c>
    </row>
    <row r="239" spans="1:7" customFormat="1" x14ac:dyDescent="0.35">
      <c r="A239" s="193">
        <v>44214</v>
      </c>
      <c r="B239">
        <v>241.90598800000001</v>
      </c>
      <c r="C239">
        <v>342.68528400000002</v>
      </c>
      <c r="D239">
        <v>21.95</v>
      </c>
      <c r="E239">
        <v>83.94</v>
      </c>
      <c r="F239">
        <v>76.64</v>
      </c>
      <c r="G239">
        <v>97.97</v>
      </c>
    </row>
    <row r="240" spans="1:7" customFormat="1" x14ac:dyDescent="0.35">
      <c r="A240" s="193">
        <v>44211</v>
      </c>
      <c r="B240">
        <v>241.50493499999999</v>
      </c>
      <c r="C240">
        <v>342.347129</v>
      </c>
      <c r="D240">
        <v>22.43</v>
      </c>
      <c r="E240">
        <v>84</v>
      </c>
      <c r="F240">
        <v>76.41</v>
      </c>
      <c r="G240">
        <v>97.52</v>
      </c>
    </row>
    <row r="241" spans="1:7" customFormat="1" x14ac:dyDescent="0.35">
      <c r="A241" s="193">
        <v>44210</v>
      </c>
      <c r="B241">
        <v>243.92379800000001</v>
      </c>
      <c r="C241">
        <v>344.07047799999998</v>
      </c>
      <c r="D241">
        <v>19.690000000000001</v>
      </c>
      <c r="E241">
        <v>84.12</v>
      </c>
      <c r="F241">
        <v>76.33</v>
      </c>
      <c r="G241">
        <v>97.8</v>
      </c>
    </row>
    <row r="242" spans="1:7" customFormat="1" x14ac:dyDescent="0.35">
      <c r="A242" s="193">
        <v>44209</v>
      </c>
      <c r="B242">
        <v>242.13902899999999</v>
      </c>
      <c r="C242">
        <v>343.55068999999997</v>
      </c>
      <c r="D242">
        <v>21.09</v>
      </c>
      <c r="E242">
        <v>83.39</v>
      </c>
      <c r="F242">
        <v>76.19</v>
      </c>
      <c r="G242">
        <v>97.86</v>
      </c>
    </row>
    <row r="243" spans="1:7" customFormat="1" x14ac:dyDescent="0.35">
      <c r="A243" s="193">
        <v>44208</v>
      </c>
      <c r="B243">
        <v>241.944436</v>
      </c>
      <c r="C243">
        <v>342.91848900000002</v>
      </c>
      <c r="D243">
        <v>21.95</v>
      </c>
      <c r="E243">
        <v>83.57</v>
      </c>
      <c r="F243">
        <v>76.42</v>
      </c>
      <c r="G243">
        <v>98.22</v>
      </c>
    </row>
    <row r="244" spans="1:7" customFormat="1" x14ac:dyDescent="0.35">
      <c r="A244" s="193">
        <v>44207</v>
      </c>
      <c r="B244">
        <v>241.79233500000001</v>
      </c>
      <c r="C244">
        <v>342.598163</v>
      </c>
      <c r="D244">
        <v>21.98</v>
      </c>
      <c r="E244">
        <v>83.45</v>
      </c>
      <c r="F244">
        <v>76.63</v>
      </c>
      <c r="G244">
        <v>98.48</v>
      </c>
    </row>
    <row r="245" spans="1:7" customFormat="1" x14ac:dyDescent="0.35">
      <c r="A245" s="193">
        <v>44204</v>
      </c>
      <c r="B245">
        <v>243.34065799999999</v>
      </c>
      <c r="C245">
        <v>342.54257000000001</v>
      </c>
      <c r="D245">
        <v>20.53</v>
      </c>
      <c r="E245">
        <v>83.61</v>
      </c>
      <c r="F245">
        <v>76.34</v>
      </c>
      <c r="G245">
        <v>98.27</v>
      </c>
    </row>
    <row r="246" spans="1:7" customFormat="1" x14ac:dyDescent="0.35">
      <c r="A246" s="193">
        <v>44203</v>
      </c>
      <c r="B246">
        <v>240.500552</v>
      </c>
      <c r="C246">
        <v>335.10927800000002</v>
      </c>
      <c r="D246">
        <v>21.575399999999998</v>
      </c>
      <c r="E246">
        <v>82.53</v>
      </c>
      <c r="F246">
        <v>73.28</v>
      </c>
      <c r="G246">
        <v>95.02</v>
      </c>
    </row>
    <row r="247" spans="1:7" customFormat="1" x14ac:dyDescent="0.35">
      <c r="A247" s="193">
        <v>44202</v>
      </c>
      <c r="B247">
        <v>240.500552</v>
      </c>
      <c r="C247">
        <v>335.10927800000002</v>
      </c>
      <c r="D247">
        <v>21.442299999999999</v>
      </c>
      <c r="E247">
        <v>82.53</v>
      </c>
      <c r="F247">
        <v>73.349999999999994</v>
      </c>
      <c r="G247">
        <v>95.3</v>
      </c>
    </row>
    <row r="248" spans="1:7" customFormat="1" x14ac:dyDescent="0.35">
      <c r="A248" s="193">
        <v>44201</v>
      </c>
      <c r="B248">
        <v>237.15002699999999</v>
      </c>
      <c r="C248">
        <v>333.325715</v>
      </c>
      <c r="D248">
        <v>25.198599999999999</v>
      </c>
      <c r="E248">
        <v>82.59</v>
      </c>
      <c r="F248">
        <v>73.28</v>
      </c>
      <c r="G248">
        <v>95.62</v>
      </c>
    </row>
    <row r="249" spans="1:7" customFormat="1" x14ac:dyDescent="0.35">
      <c r="A249" s="193">
        <v>44200</v>
      </c>
      <c r="B249">
        <v>237.545207</v>
      </c>
      <c r="C249">
        <v>331.67368900000002</v>
      </c>
      <c r="D249">
        <v>24.8416</v>
      </c>
      <c r="E249">
        <v>82.5</v>
      </c>
      <c r="F249">
        <v>73.25</v>
      </c>
      <c r="G249">
        <v>95.59</v>
      </c>
    </row>
    <row r="250" spans="1:7" customFormat="1" x14ac:dyDescent="0.35">
      <c r="A250" s="193">
        <v>44197</v>
      </c>
      <c r="B250">
        <v>235.890525</v>
      </c>
      <c r="C250">
        <v>335.13301300000001</v>
      </c>
      <c r="D250">
        <v>23.369</v>
      </c>
      <c r="E250">
        <v>82.65</v>
      </c>
      <c r="F250">
        <v>73.53</v>
      </c>
      <c r="G250">
        <v>95.65</v>
      </c>
    </row>
    <row r="251" spans="1:7" customFormat="1" x14ac:dyDescent="0.35">
      <c r="A251" s="193">
        <v>44196</v>
      </c>
      <c r="B251">
        <v>235.890525</v>
      </c>
      <c r="C251">
        <v>335.13301300000001</v>
      </c>
      <c r="D251">
        <v>23.369</v>
      </c>
      <c r="E251">
        <v>82.59</v>
      </c>
      <c r="F251">
        <v>73.75</v>
      </c>
      <c r="G251">
        <v>95.96</v>
      </c>
    </row>
    <row r="252" spans="1:7" customFormat="1" x14ac:dyDescent="0.35">
      <c r="A252" s="193">
        <v>44195</v>
      </c>
      <c r="B252">
        <v>236.62297699999999</v>
      </c>
      <c r="C252">
        <v>332.85684600000002</v>
      </c>
      <c r="D252">
        <v>23.369</v>
      </c>
      <c r="E252">
        <v>82.59</v>
      </c>
      <c r="F252">
        <v>73.37</v>
      </c>
      <c r="G252">
        <v>95.75</v>
      </c>
    </row>
    <row r="253" spans="1:7" customFormat="1" x14ac:dyDescent="0.35">
      <c r="A253" s="193">
        <v>44194</v>
      </c>
      <c r="B253">
        <v>237.39983799999999</v>
      </c>
      <c r="C253">
        <v>333.94395300000002</v>
      </c>
      <c r="D253">
        <v>22.3828</v>
      </c>
      <c r="E253">
        <v>82.65</v>
      </c>
      <c r="F253">
        <v>73.17</v>
      </c>
      <c r="G253">
        <v>94.88</v>
      </c>
    </row>
    <row r="254" spans="1:7" customFormat="1" x14ac:dyDescent="0.35">
      <c r="A254" s="193">
        <v>44193</v>
      </c>
      <c r="B254">
        <v>235.69827699999999</v>
      </c>
      <c r="C254">
        <v>333.98304899999999</v>
      </c>
      <c r="D254">
        <v>21.705400000000001</v>
      </c>
      <c r="E254">
        <v>81.89</v>
      </c>
      <c r="F254">
        <v>73.28</v>
      </c>
      <c r="G254">
        <v>95.02</v>
      </c>
    </row>
    <row r="255" spans="1:7" customFormat="1" x14ac:dyDescent="0.35">
      <c r="A255" s="193">
        <v>44190</v>
      </c>
      <c r="B255">
        <v>234.18087800000001</v>
      </c>
      <c r="C255">
        <v>332.64000600000003</v>
      </c>
      <c r="D255">
        <v>23.153099999999998</v>
      </c>
      <c r="E255">
        <v>81.61</v>
      </c>
      <c r="F255">
        <v>73.03</v>
      </c>
      <c r="G255">
        <v>94.93</v>
      </c>
    </row>
    <row r="256" spans="1:7" customFormat="1" x14ac:dyDescent="0.35">
      <c r="A256" s="193">
        <v>44189</v>
      </c>
      <c r="B256">
        <v>234.18087800000001</v>
      </c>
      <c r="C256">
        <v>332.61107800000002</v>
      </c>
      <c r="D256">
        <v>23.153099999999998</v>
      </c>
      <c r="E256">
        <v>81.72</v>
      </c>
      <c r="F256">
        <v>71.39</v>
      </c>
      <c r="G256">
        <v>93.21</v>
      </c>
    </row>
    <row r="257" spans="1:7" customFormat="1" x14ac:dyDescent="0.35">
      <c r="A257" s="193">
        <v>44188</v>
      </c>
      <c r="B257">
        <v>233.94891899999999</v>
      </c>
      <c r="C257">
        <v>331.55757699999998</v>
      </c>
      <c r="D257">
        <v>23.153099999999998</v>
      </c>
      <c r="E257">
        <v>81.62</v>
      </c>
      <c r="F257">
        <v>70.52</v>
      </c>
      <c r="G257">
        <v>92.19</v>
      </c>
    </row>
    <row r="258" spans="1:7" customFormat="1" x14ac:dyDescent="0.35">
      <c r="A258" s="193">
        <v>44187</v>
      </c>
      <c r="B258">
        <v>231.511314</v>
      </c>
      <c r="C258">
        <v>330.99829699999998</v>
      </c>
      <c r="D258">
        <v>25.206700000000001</v>
      </c>
      <c r="E258">
        <v>80.59</v>
      </c>
      <c r="F258">
        <v>72.89</v>
      </c>
      <c r="G258">
        <v>95.04</v>
      </c>
    </row>
    <row r="259" spans="1:7" customFormat="1" x14ac:dyDescent="0.35">
      <c r="A259" s="193">
        <v>44186</v>
      </c>
      <c r="B259">
        <v>228.913014</v>
      </c>
      <c r="C259">
        <v>330.03079100000002</v>
      </c>
      <c r="D259">
        <v>27.264099999999999</v>
      </c>
      <c r="E259">
        <v>79.97</v>
      </c>
      <c r="F259">
        <v>73.45</v>
      </c>
      <c r="G259">
        <v>95.74</v>
      </c>
    </row>
    <row r="260" spans="1:7" customFormat="1" x14ac:dyDescent="0.35">
      <c r="A260" s="193">
        <v>44183</v>
      </c>
      <c r="B260">
        <v>234.45603800000001</v>
      </c>
      <c r="C260">
        <v>332.088165</v>
      </c>
      <c r="D260">
        <v>21.6252</v>
      </c>
      <c r="E260">
        <v>81.709999999999994</v>
      </c>
      <c r="F260">
        <v>73.430000000000007</v>
      </c>
      <c r="G260">
        <v>95.32</v>
      </c>
    </row>
    <row r="261" spans="1:7" customFormat="1" x14ac:dyDescent="0.35">
      <c r="A261" s="193">
        <v>44182</v>
      </c>
      <c r="B261">
        <v>235.21103199999999</v>
      </c>
      <c r="C261">
        <v>332.85660799999999</v>
      </c>
      <c r="D261">
        <v>20.509899999999998</v>
      </c>
      <c r="E261">
        <v>82.33</v>
      </c>
      <c r="F261">
        <v>72.47</v>
      </c>
      <c r="G261">
        <v>93.71</v>
      </c>
    </row>
    <row r="262" spans="1:7" customFormat="1" x14ac:dyDescent="0.35">
      <c r="A262" s="193">
        <v>44181</v>
      </c>
      <c r="B262">
        <v>234.57973200000001</v>
      </c>
      <c r="C262">
        <v>331.91430000000003</v>
      </c>
      <c r="D262">
        <v>21.1372</v>
      </c>
      <c r="E262">
        <v>82.04</v>
      </c>
      <c r="F262">
        <v>71.61</v>
      </c>
      <c r="G262">
        <v>92.84</v>
      </c>
    </row>
    <row r="263" spans="1:7" customFormat="1" x14ac:dyDescent="0.35">
      <c r="A263" s="193">
        <v>44180</v>
      </c>
      <c r="B263">
        <v>232.61512500000001</v>
      </c>
      <c r="C263">
        <v>331.45532400000002</v>
      </c>
      <c r="D263">
        <v>21.7301</v>
      </c>
      <c r="E263">
        <v>81.16</v>
      </c>
      <c r="F263">
        <v>70.98</v>
      </c>
      <c r="G263">
        <v>92.19</v>
      </c>
    </row>
    <row r="264" spans="1:7" customFormat="1" x14ac:dyDescent="0.35">
      <c r="A264" s="193">
        <v>44179</v>
      </c>
      <c r="B264">
        <v>232.07155499999999</v>
      </c>
      <c r="C264">
        <v>329.15004399999998</v>
      </c>
      <c r="D264">
        <v>22.521000000000001</v>
      </c>
      <c r="E264">
        <v>80.67</v>
      </c>
      <c r="F264">
        <v>72.03</v>
      </c>
      <c r="G264">
        <v>93.9</v>
      </c>
    </row>
    <row r="265" spans="1:7" customFormat="1" x14ac:dyDescent="0.35">
      <c r="A265" s="193">
        <v>44176</v>
      </c>
      <c r="B265">
        <v>231.16704999999999</v>
      </c>
      <c r="C265">
        <v>329.908231</v>
      </c>
      <c r="D265">
        <v>23.6144</v>
      </c>
      <c r="E265">
        <v>80.58</v>
      </c>
      <c r="F265">
        <v>72.37</v>
      </c>
      <c r="G265">
        <v>94.11</v>
      </c>
    </row>
    <row r="266" spans="1:7" customFormat="1" x14ac:dyDescent="0.35">
      <c r="A266" s="193">
        <v>44175</v>
      </c>
      <c r="B266">
        <v>233.00734499999999</v>
      </c>
      <c r="C266">
        <v>330.14530400000001</v>
      </c>
      <c r="D266">
        <v>20.6617</v>
      </c>
      <c r="E266">
        <v>80.97</v>
      </c>
      <c r="F266">
        <v>71.89</v>
      </c>
      <c r="G266">
        <v>93.61</v>
      </c>
    </row>
    <row r="267" spans="1:7" customFormat="1" x14ac:dyDescent="0.35">
      <c r="A267" s="193">
        <v>44174</v>
      </c>
      <c r="B267">
        <v>233.93806799999999</v>
      </c>
      <c r="C267">
        <v>331.3098</v>
      </c>
      <c r="D267">
        <v>20.018599999999999</v>
      </c>
      <c r="E267">
        <v>81.23</v>
      </c>
      <c r="F267">
        <v>72</v>
      </c>
      <c r="G267">
        <v>93.99</v>
      </c>
    </row>
    <row r="268" spans="1:7" customFormat="1" x14ac:dyDescent="0.35">
      <c r="A268" s="193">
        <v>44173</v>
      </c>
      <c r="B268">
        <v>233.184057</v>
      </c>
      <c r="C268">
        <v>332.24999100000002</v>
      </c>
      <c r="D268">
        <v>20.535299999999999</v>
      </c>
      <c r="E268">
        <v>81.52</v>
      </c>
      <c r="F268">
        <v>72.58</v>
      </c>
      <c r="G268">
        <v>94.75</v>
      </c>
    </row>
    <row r="269" spans="1:7" customFormat="1" x14ac:dyDescent="0.35">
      <c r="A269" s="193">
        <v>44172</v>
      </c>
      <c r="B269">
        <v>232.668452</v>
      </c>
      <c r="C269">
        <v>330.92023699999999</v>
      </c>
      <c r="D269">
        <v>21.435500000000001</v>
      </c>
      <c r="E269">
        <v>81.45</v>
      </c>
      <c r="F269">
        <v>71.67</v>
      </c>
      <c r="G269">
        <v>94.24</v>
      </c>
    </row>
    <row r="270" spans="1:7" customFormat="1" x14ac:dyDescent="0.35">
      <c r="A270" s="193">
        <v>44169</v>
      </c>
      <c r="B270">
        <v>233.36399499999999</v>
      </c>
      <c r="C270">
        <v>331.17089499999997</v>
      </c>
      <c r="D270">
        <v>20.8186</v>
      </c>
      <c r="E270">
        <v>82.4</v>
      </c>
      <c r="F270">
        <v>71.86</v>
      </c>
      <c r="G270">
        <v>94.79</v>
      </c>
    </row>
    <row r="271" spans="1:7" x14ac:dyDescent="0.35">
      <c r="A271" s="193">
        <v>44168</v>
      </c>
      <c r="B271">
        <v>231.94026199999999</v>
      </c>
      <c r="C271">
        <v>329.62259599999999</v>
      </c>
      <c r="D271">
        <v>21.2485</v>
      </c>
      <c r="E271">
        <v>82.7</v>
      </c>
      <c r="F271">
        <v>71.88</v>
      </c>
      <c r="G271">
        <v>95</v>
      </c>
    </row>
    <row r="272" spans="1:7" x14ac:dyDescent="0.35">
      <c r="A272" s="193">
        <v>44167</v>
      </c>
      <c r="B272">
        <v>231.94026199999999</v>
      </c>
      <c r="C272">
        <v>329.62259599999999</v>
      </c>
      <c r="D272">
        <v>21.693999999999999</v>
      </c>
      <c r="E272">
        <v>82.7</v>
      </c>
      <c r="F272">
        <v>70.61</v>
      </c>
      <c r="G272">
        <v>93.8</v>
      </c>
    </row>
    <row r="273" spans="1:7" x14ac:dyDescent="0.35">
      <c r="A273" s="193">
        <v>44166</v>
      </c>
      <c r="B273">
        <v>231.887832</v>
      </c>
      <c r="C273">
        <v>330.229804</v>
      </c>
      <c r="D273">
        <v>21.301400000000001</v>
      </c>
      <c r="E273">
        <v>83.79</v>
      </c>
      <c r="F273">
        <v>71.38</v>
      </c>
      <c r="G273">
        <v>94.31</v>
      </c>
    </row>
    <row r="274" spans="1:7" x14ac:dyDescent="0.35">
      <c r="A274" s="193">
        <v>44165</v>
      </c>
      <c r="B274">
        <v>230.43663000000001</v>
      </c>
      <c r="C274">
        <v>328.85322200000002</v>
      </c>
      <c r="D274">
        <v>22.914899999999999</v>
      </c>
      <c r="E274">
        <v>83.68</v>
      </c>
      <c r="F274">
        <v>71.87</v>
      </c>
      <c r="G274">
        <v>94.84</v>
      </c>
    </row>
    <row r="275" spans="1:7" x14ac:dyDescent="0.35">
      <c r="A275" s="193">
        <v>44162</v>
      </c>
      <c r="B275">
        <v>232.82289599999999</v>
      </c>
      <c r="C275">
        <v>331.53158200000001</v>
      </c>
      <c r="D275">
        <v>20.078800000000001</v>
      </c>
      <c r="E275">
        <v>83.21</v>
      </c>
      <c r="F275">
        <v>72.16</v>
      </c>
      <c r="G275">
        <v>95.27</v>
      </c>
    </row>
    <row r="276" spans="1:7" x14ac:dyDescent="0.35">
      <c r="A276" s="193">
        <v>44161</v>
      </c>
      <c r="B276">
        <v>231.922786</v>
      </c>
      <c r="C276">
        <v>331.36057899999997</v>
      </c>
      <c r="D276">
        <v>20.2346</v>
      </c>
      <c r="E276">
        <v>83.25</v>
      </c>
      <c r="F276">
        <v>72.86</v>
      </c>
      <c r="G276">
        <v>95.9</v>
      </c>
    </row>
    <row r="277" spans="1:7" x14ac:dyDescent="0.35">
      <c r="A277" s="193">
        <v>44160</v>
      </c>
      <c r="B277">
        <v>232.21275199999999</v>
      </c>
      <c r="C277">
        <v>331.32656600000001</v>
      </c>
      <c r="D277">
        <v>20.777799999999999</v>
      </c>
      <c r="E277">
        <v>83.26</v>
      </c>
      <c r="F277">
        <v>71.47</v>
      </c>
      <c r="G277">
        <v>94.46</v>
      </c>
    </row>
    <row r="278" spans="1:7" x14ac:dyDescent="0.35">
      <c r="A278" s="193">
        <v>44159</v>
      </c>
      <c r="B278">
        <v>232.380336</v>
      </c>
      <c r="C278">
        <v>331.78403400000002</v>
      </c>
      <c r="D278">
        <v>21.3674</v>
      </c>
      <c r="E278">
        <v>83.76</v>
      </c>
      <c r="F278">
        <v>71.069999999999993</v>
      </c>
      <c r="G278">
        <v>93.87</v>
      </c>
    </row>
    <row r="279" spans="1:7" x14ac:dyDescent="0.35">
      <c r="A279" s="193">
        <v>44158</v>
      </c>
      <c r="B279">
        <v>230.042564</v>
      </c>
      <c r="C279">
        <v>328.09595400000001</v>
      </c>
      <c r="D279">
        <v>22.4894</v>
      </c>
      <c r="E279">
        <v>83.72</v>
      </c>
      <c r="F279">
        <v>70.819999999999993</v>
      </c>
      <c r="G279">
        <v>93.54</v>
      </c>
    </row>
    <row r="280" spans="1:7" x14ac:dyDescent="0.35">
      <c r="A280" s="193">
        <v>44155</v>
      </c>
      <c r="B280">
        <v>230.43814399999999</v>
      </c>
      <c r="C280">
        <v>326.21193499999998</v>
      </c>
      <c r="D280">
        <v>21.439299999999999</v>
      </c>
      <c r="E280">
        <v>84.23</v>
      </c>
      <c r="F280">
        <v>71.81</v>
      </c>
      <c r="G280">
        <v>95.22</v>
      </c>
    </row>
    <row r="281" spans="1:7" x14ac:dyDescent="0.35">
      <c r="A281" s="193">
        <v>44154</v>
      </c>
      <c r="B281">
        <v>229.297347</v>
      </c>
      <c r="C281">
        <v>327.40195899999998</v>
      </c>
      <c r="D281">
        <v>21.971399999999999</v>
      </c>
      <c r="E281">
        <v>84.48</v>
      </c>
      <c r="F281">
        <v>71.489999999999995</v>
      </c>
      <c r="G281">
        <v>94.35</v>
      </c>
    </row>
    <row r="282" spans="1:7" x14ac:dyDescent="0.35">
      <c r="A282" s="193">
        <v>44153</v>
      </c>
      <c r="B282">
        <v>231.03997100000001</v>
      </c>
      <c r="C282">
        <v>326.01727899999997</v>
      </c>
      <c r="D282">
        <v>20.902899999999999</v>
      </c>
      <c r="E282">
        <v>84.57</v>
      </c>
      <c r="F282">
        <v>70.48</v>
      </c>
      <c r="G282">
        <v>93.04</v>
      </c>
    </row>
    <row r="283" spans="1:7" x14ac:dyDescent="0.35">
      <c r="A283" s="193">
        <v>44152</v>
      </c>
      <c r="B283">
        <v>230.044175</v>
      </c>
      <c r="C283">
        <v>327.93582700000002</v>
      </c>
      <c r="D283">
        <v>22.2529</v>
      </c>
      <c r="E283">
        <v>83.69</v>
      </c>
      <c r="F283">
        <v>68.78</v>
      </c>
      <c r="G283">
        <v>91.07</v>
      </c>
    </row>
    <row r="284" spans="1:7" x14ac:dyDescent="0.35">
      <c r="A284" s="193">
        <v>44151</v>
      </c>
      <c r="B284">
        <v>230.531216</v>
      </c>
      <c r="C284">
        <v>329.38707499999998</v>
      </c>
      <c r="D284">
        <v>22.384899999999998</v>
      </c>
      <c r="E284">
        <v>83.46</v>
      </c>
      <c r="F284">
        <v>68.13</v>
      </c>
      <c r="G284">
        <v>90.19</v>
      </c>
    </row>
    <row r="285" spans="1:7" x14ac:dyDescent="0.35">
      <c r="A285" s="193">
        <v>44148</v>
      </c>
      <c r="B285">
        <v>227.81357399999999</v>
      </c>
      <c r="C285">
        <v>325.69370099999998</v>
      </c>
      <c r="D285">
        <v>23.1431</v>
      </c>
      <c r="E285">
        <v>83.15</v>
      </c>
      <c r="F285">
        <v>68.92</v>
      </c>
      <c r="G285">
        <v>91.09</v>
      </c>
    </row>
    <row r="286" spans="1:7" x14ac:dyDescent="0.35">
      <c r="A286" s="193">
        <v>44147</v>
      </c>
      <c r="B286">
        <v>227.76099199999999</v>
      </c>
      <c r="C286">
        <v>323.35808200000002</v>
      </c>
      <c r="D286">
        <v>23.302299999999999</v>
      </c>
      <c r="E286">
        <v>82.93</v>
      </c>
      <c r="F286">
        <v>68.959999999999994</v>
      </c>
      <c r="G286">
        <v>91.63</v>
      </c>
    </row>
    <row r="287" spans="1:7" x14ac:dyDescent="0.35">
      <c r="A287" s="193">
        <v>44146</v>
      </c>
      <c r="B287">
        <v>229.74956</v>
      </c>
      <c r="C287">
        <v>327.19685500000003</v>
      </c>
      <c r="D287">
        <v>23.125599999999999</v>
      </c>
      <c r="E287">
        <v>84.37</v>
      </c>
      <c r="F287">
        <v>66.709999999999994</v>
      </c>
      <c r="G287">
        <v>88.72</v>
      </c>
    </row>
    <row r="288" spans="1:7" x14ac:dyDescent="0.35">
      <c r="A288" s="193">
        <v>44145</v>
      </c>
      <c r="B288">
        <v>227.37025</v>
      </c>
      <c r="C288">
        <v>322.738653</v>
      </c>
      <c r="D288">
        <v>25.080300000000001</v>
      </c>
      <c r="E288">
        <v>83.71</v>
      </c>
      <c r="F288">
        <v>60.23</v>
      </c>
      <c r="G288">
        <v>81.96</v>
      </c>
    </row>
    <row r="289" spans="1:7" x14ac:dyDescent="0.35">
      <c r="A289" s="193">
        <v>44144</v>
      </c>
      <c r="B289">
        <v>225.180758</v>
      </c>
      <c r="C289">
        <v>321.96983699999998</v>
      </c>
      <c r="D289">
        <v>23.863099999999999</v>
      </c>
      <c r="E289">
        <v>81.99</v>
      </c>
      <c r="F289">
        <v>66.709999999999994</v>
      </c>
      <c r="G289">
        <v>104.81</v>
      </c>
    </row>
    <row r="290" spans="1:7" x14ac:dyDescent="0.35">
      <c r="A290" s="193">
        <v>44141</v>
      </c>
      <c r="B290">
        <v>216.220135</v>
      </c>
      <c r="C290">
        <v>316.47270300000002</v>
      </c>
      <c r="D290">
        <v>25.615300000000001</v>
      </c>
      <c r="E290">
        <v>79.900000000000006</v>
      </c>
      <c r="F290">
        <v>60.23</v>
      </c>
      <c r="G290">
        <v>97.3</v>
      </c>
    </row>
    <row r="291" spans="1:7" customFormat="1" x14ac:dyDescent="0.35">
      <c r="A291" s="193">
        <v>44140</v>
      </c>
      <c r="B291">
        <v>214.56030699999999</v>
      </c>
      <c r="C291">
        <v>313.96291500000001</v>
      </c>
      <c r="D291">
        <v>26.2225</v>
      </c>
      <c r="E291">
        <v>75.61</v>
      </c>
      <c r="F291">
        <v>59.27</v>
      </c>
      <c r="G291">
        <v>94.6</v>
      </c>
    </row>
    <row r="292" spans="1:7" customFormat="1" x14ac:dyDescent="0.35">
      <c r="A292" s="193">
        <v>44139</v>
      </c>
      <c r="B292">
        <v>214.56030699999999</v>
      </c>
      <c r="C292">
        <v>313.96291500000001</v>
      </c>
      <c r="D292">
        <v>28.002300000000002</v>
      </c>
      <c r="E292">
        <v>75.61</v>
      </c>
      <c r="F292">
        <v>59.27</v>
      </c>
      <c r="G292">
        <v>94.6</v>
      </c>
    </row>
    <row r="293" spans="1:7" customFormat="1" x14ac:dyDescent="0.35">
      <c r="A293" s="193">
        <v>44138</v>
      </c>
      <c r="B293">
        <v>210.30911699999999</v>
      </c>
      <c r="C293">
        <v>307.23372499999999</v>
      </c>
      <c r="D293">
        <v>32.762999999999998</v>
      </c>
      <c r="E293">
        <v>74.62</v>
      </c>
      <c r="F293">
        <v>58.18</v>
      </c>
      <c r="G293">
        <v>93</v>
      </c>
    </row>
    <row r="294" spans="1:7" customFormat="1" x14ac:dyDescent="0.35">
      <c r="A294" s="193">
        <v>44137</v>
      </c>
      <c r="B294">
        <v>205.550613</v>
      </c>
      <c r="C294">
        <v>303.550995</v>
      </c>
      <c r="D294">
        <v>35.232999999999997</v>
      </c>
      <c r="E294">
        <v>72.41</v>
      </c>
      <c r="F294">
        <v>55.98</v>
      </c>
      <c r="G294">
        <v>89.4</v>
      </c>
    </row>
    <row r="295" spans="1:7" customFormat="1" x14ac:dyDescent="0.35">
      <c r="A295" s="193">
        <v>44134</v>
      </c>
      <c r="B295">
        <v>202.23206099999999</v>
      </c>
      <c r="C295">
        <v>299.41952400000002</v>
      </c>
      <c r="D295">
        <v>35.347200000000001</v>
      </c>
      <c r="E295">
        <v>71.709999999999994</v>
      </c>
      <c r="F295">
        <v>54.68</v>
      </c>
      <c r="G295">
        <v>87.63</v>
      </c>
    </row>
    <row r="296" spans="1:7" customFormat="1" x14ac:dyDescent="0.35">
      <c r="A296" s="193">
        <v>44133</v>
      </c>
      <c r="B296">
        <v>201.91060899999999</v>
      </c>
      <c r="C296">
        <v>302.496307</v>
      </c>
      <c r="D296">
        <v>37.550400000000003</v>
      </c>
      <c r="E296">
        <v>71.790000000000006</v>
      </c>
      <c r="F296">
        <v>54.05</v>
      </c>
      <c r="G296">
        <v>87.08</v>
      </c>
    </row>
    <row r="297" spans="1:7" customFormat="1" x14ac:dyDescent="0.35">
      <c r="A297" s="193">
        <v>44132</v>
      </c>
      <c r="B297">
        <v>202.15204499999999</v>
      </c>
      <c r="C297">
        <v>298.52578</v>
      </c>
      <c r="D297">
        <v>38.258699999999997</v>
      </c>
      <c r="E297">
        <v>72.180000000000007</v>
      </c>
      <c r="F297">
        <v>54.75</v>
      </c>
      <c r="G297">
        <v>88.22</v>
      </c>
    </row>
    <row r="298" spans="1:7" customFormat="1" x14ac:dyDescent="0.35">
      <c r="A298" s="193">
        <v>44131</v>
      </c>
      <c r="B298">
        <v>208.239653</v>
      </c>
      <c r="C298">
        <v>306.10982999999999</v>
      </c>
      <c r="D298">
        <v>32.739699999999999</v>
      </c>
      <c r="E298">
        <v>73.510000000000005</v>
      </c>
      <c r="F298">
        <v>56.65</v>
      </c>
      <c r="G298">
        <v>91.09</v>
      </c>
    </row>
    <row r="299" spans="1:7" customFormat="1" x14ac:dyDescent="0.35">
      <c r="A299" s="193">
        <v>44130</v>
      </c>
      <c r="B299">
        <v>210.30103500000001</v>
      </c>
      <c r="C299">
        <v>307.59315700000002</v>
      </c>
      <c r="D299">
        <v>31.755700000000001</v>
      </c>
      <c r="E299">
        <v>74.09</v>
      </c>
      <c r="F299">
        <v>58.47</v>
      </c>
      <c r="G299">
        <v>93.27</v>
      </c>
    </row>
    <row r="300" spans="1:7" customFormat="1" x14ac:dyDescent="0.35">
      <c r="A300" s="193">
        <v>44127</v>
      </c>
      <c r="B300">
        <v>213.99882400000001</v>
      </c>
      <c r="C300">
        <v>312.323106</v>
      </c>
      <c r="D300">
        <v>28.157</v>
      </c>
      <c r="E300">
        <v>75.790000000000006</v>
      </c>
      <c r="F300">
        <v>59.43</v>
      </c>
      <c r="G300">
        <v>95.24</v>
      </c>
    </row>
    <row r="301" spans="1:7" customFormat="1" x14ac:dyDescent="0.35">
      <c r="A301" s="193">
        <v>44126</v>
      </c>
      <c r="B301">
        <v>212.599692</v>
      </c>
      <c r="C301">
        <v>311.29590100000001</v>
      </c>
      <c r="D301">
        <v>28.9879</v>
      </c>
      <c r="E301">
        <v>76.41</v>
      </c>
      <c r="F301">
        <v>59.01</v>
      </c>
      <c r="G301">
        <v>94.23</v>
      </c>
    </row>
    <row r="302" spans="1:7" customFormat="1" x14ac:dyDescent="0.35">
      <c r="A302" s="193">
        <v>44125</v>
      </c>
      <c r="B302">
        <v>212.80499399999999</v>
      </c>
      <c r="C302">
        <v>309.64086300000002</v>
      </c>
      <c r="D302">
        <v>29.448799999999999</v>
      </c>
      <c r="E302">
        <v>76.41</v>
      </c>
      <c r="F302">
        <v>59.16</v>
      </c>
      <c r="G302">
        <v>94.55</v>
      </c>
    </row>
    <row r="303" spans="1:7" customFormat="1" x14ac:dyDescent="0.35">
      <c r="A303" s="193">
        <v>44124</v>
      </c>
      <c r="B303">
        <v>215.66816399999999</v>
      </c>
      <c r="C303">
        <v>311.41557899999998</v>
      </c>
      <c r="D303">
        <v>27.629300000000001</v>
      </c>
      <c r="E303">
        <v>76.64</v>
      </c>
      <c r="F303">
        <v>59.92</v>
      </c>
      <c r="G303">
        <v>95.36</v>
      </c>
    </row>
    <row r="304" spans="1:7" customFormat="1" x14ac:dyDescent="0.35">
      <c r="A304" s="193">
        <v>44123</v>
      </c>
      <c r="B304">
        <v>216.27470299999999</v>
      </c>
      <c r="C304">
        <v>312.02106900000001</v>
      </c>
      <c r="D304">
        <v>26.618600000000001</v>
      </c>
      <c r="E304">
        <v>76.58</v>
      </c>
      <c r="F304">
        <v>60.25</v>
      </c>
      <c r="G304">
        <v>95.27</v>
      </c>
    </row>
    <row r="305" spans="1:7" customFormat="1" x14ac:dyDescent="0.35">
      <c r="A305" s="193">
        <v>44120</v>
      </c>
      <c r="B305">
        <v>216.78992299999999</v>
      </c>
      <c r="C305">
        <v>316.61030499999998</v>
      </c>
      <c r="D305">
        <v>25.316500000000001</v>
      </c>
      <c r="E305">
        <v>76.540000000000006</v>
      </c>
      <c r="F305">
        <v>60.11</v>
      </c>
      <c r="G305">
        <v>94.37</v>
      </c>
    </row>
    <row r="306" spans="1:7" customFormat="1" x14ac:dyDescent="0.35">
      <c r="A306" s="193">
        <v>44119</v>
      </c>
      <c r="B306">
        <v>213.972532</v>
      </c>
      <c r="C306">
        <v>316.615542</v>
      </c>
      <c r="D306">
        <v>26.842199999999998</v>
      </c>
      <c r="E306">
        <v>76.209999999999994</v>
      </c>
      <c r="F306">
        <v>59.51</v>
      </c>
      <c r="G306">
        <v>93.49</v>
      </c>
    </row>
    <row r="307" spans="1:7" customFormat="1" x14ac:dyDescent="0.35">
      <c r="A307" s="193">
        <v>44118</v>
      </c>
      <c r="B307">
        <v>218.553247</v>
      </c>
      <c r="C307">
        <v>317.278325</v>
      </c>
      <c r="D307">
        <v>23.2425</v>
      </c>
      <c r="E307">
        <v>77.13</v>
      </c>
      <c r="F307">
        <v>61.84</v>
      </c>
      <c r="G307">
        <v>96.62</v>
      </c>
    </row>
    <row r="308" spans="1:7" customFormat="1" x14ac:dyDescent="0.35">
      <c r="A308" s="193">
        <v>44117</v>
      </c>
      <c r="B308">
        <v>218.78848199999999</v>
      </c>
      <c r="C308">
        <v>319.05103100000002</v>
      </c>
      <c r="D308">
        <v>22.939699999999998</v>
      </c>
      <c r="E308">
        <v>76.55</v>
      </c>
      <c r="F308">
        <v>61.99</v>
      </c>
      <c r="G308">
        <v>96.67</v>
      </c>
    </row>
    <row r="309" spans="1:7" customFormat="1" x14ac:dyDescent="0.35">
      <c r="A309" s="193">
        <v>44116</v>
      </c>
      <c r="B309">
        <v>219.90453299999999</v>
      </c>
      <c r="C309">
        <v>318.96921900000001</v>
      </c>
      <c r="D309">
        <v>22.2531</v>
      </c>
      <c r="E309">
        <v>77.52</v>
      </c>
      <c r="F309">
        <v>63.5</v>
      </c>
      <c r="G309">
        <v>99.2</v>
      </c>
    </row>
    <row r="310" spans="1:7" customFormat="1" x14ac:dyDescent="0.35">
      <c r="A310" s="193">
        <v>44113</v>
      </c>
      <c r="B310">
        <v>218.42696100000001</v>
      </c>
      <c r="C310">
        <v>315.03340600000001</v>
      </c>
      <c r="D310">
        <v>22.236899999999999</v>
      </c>
      <c r="E310">
        <v>76.540000000000006</v>
      </c>
      <c r="F310">
        <v>63.16</v>
      </c>
      <c r="G310">
        <v>98.51</v>
      </c>
    </row>
    <row r="311" spans="1:7" customFormat="1" x14ac:dyDescent="0.35">
      <c r="A311" s="193">
        <v>44112</v>
      </c>
      <c r="B311">
        <v>217.21506600000001</v>
      </c>
      <c r="C311">
        <v>314.16000700000001</v>
      </c>
      <c r="D311">
        <v>23.98</v>
      </c>
      <c r="E311">
        <v>76.89</v>
      </c>
      <c r="F311">
        <v>63.11</v>
      </c>
      <c r="G311">
        <v>98.28</v>
      </c>
    </row>
    <row r="312" spans="1:7" customFormat="1" x14ac:dyDescent="0.35">
      <c r="A312" s="193">
        <v>44111</v>
      </c>
      <c r="B312">
        <v>215.512089</v>
      </c>
      <c r="C312">
        <v>311.44066500000002</v>
      </c>
      <c r="D312">
        <v>24.974399999999999</v>
      </c>
      <c r="E312">
        <v>76.47</v>
      </c>
      <c r="F312">
        <v>62.44</v>
      </c>
      <c r="G312">
        <v>97.33</v>
      </c>
    </row>
    <row r="313" spans="1:7" x14ac:dyDescent="0.35">
      <c r="A313" s="193">
        <v>44110</v>
      </c>
      <c r="B313">
        <v>215.628703</v>
      </c>
      <c r="C313">
        <v>309.85140899999999</v>
      </c>
      <c r="D313">
        <v>25.140699999999999</v>
      </c>
      <c r="E313">
        <v>77.209999999999994</v>
      </c>
      <c r="F313">
        <v>61.86</v>
      </c>
      <c r="G313">
        <v>97.65</v>
      </c>
    </row>
    <row r="314" spans="1:7" customFormat="1" x14ac:dyDescent="0.35">
      <c r="A314" s="193">
        <v>44109</v>
      </c>
      <c r="B314">
        <v>215.628703</v>
      </c>
      <c r="C314">
        <v>309.85140899999999</v>
      </c>
      <c r="D314">
        <v>26.276299999999999</v>
      </c>
      <c r="E314">
        <v>77.209999999999994</v>
      </c>
      <c r="F314">
        <v>61.86</v>
      </c>
      <c r="G314">
        <v>97.65</v>
      </c>
    </row>
    <row r="315" spans="1:7" customFormat="1" x14ac:dyDescent="0.35">
      <c r="A315" s="193">
        <v>44106</v>
      </c>
      <c r="B315">
        <v>213.87443300000001</v>
      </c>
      <c r="C315">
        <v>306.56126799999998</v>
      </c>
      <c r="D315">
        <v>26.816800000000001</v>
      </c>
      <c r="E315">
        <v>75.849999999999994</v>
      </c>
      <c r="F315">
        <v>61.15</v>
      </c>
      <c r="G315">
        <v>95.53</v>
      </c>
    </row>
    <row r="316" spans="1:7" customFormat="1" x14ac:dyDescent="0.35">
      <c r="A316" s="193">
        <v>44105</v>
      </c>
      <c r="B316">
        <v>213.31001599999999</v>
      </c>
      <c r="C316">
        <v>308.291856</v>
      </c>
      <c r="D316">
        <v>26.537400000000002</v>
      </c>
      <c r="E316">
        <v>75.2</v>
      </c>
      <c r="F316">
        <v>60.5</v>
      </c>
      <c r="G316">
        <v>95.03</v>
      </c>
    </row>
    <row r="317" spans="1:7" customFormat="1" x14ac:dyDescent="0.35">
      <c r="A317" s="193">
        <v>44104</v>
      </c>
      <c r="B317">
        <v>212.893315</v>
      </c>
      <c r="C317">
        <v>306.84023400000001</v>
      </c>
      <c r="D317">
        <v>26.059799999999999</v>
      </c>
      <c r="E317">
        <v>74.709999999999994</v>
      </c>
      <c r="F317">
        <v>60.73</v>
      </c>
      <c r="G317">
        <v>95.04</v>
      </c>
    </row>
    <row r="318" spans="1:7" customFormat="1" x14ac:dyDescent="0.35">
      <c r="A318" s="193">
        <v>44103</v>
      </c>
      <c r="B318">
        <v>213.24635799999999</v>
      </c>
      <c r="C318">
        <v>305.72798599999999</v>
      </c>
      <c r="D318">
        <v>26.9026</v>
      </c>
      <c r="E318">
        <v>74.459999999999994</v>
      </c>
      <c r="F318">
        <v>60.69</v>
      </c>
      <c r="G318">
        <v>95.28</v>
      </c>
    </row>
    <row r="319" spans="1:7" customFormat="1" x14ac:dyDescent="0.35">
      <c r="A319" s="193">
        <v>44102</v>
      </c>
      <c r="B319">
        <v>214.40161900000001</v>
      </c>
      <c r="C319">
        <v>308.66321699999997</v>
      </c>
      <c r="D319">
        <v>26.824100000000001</v>
      </c>
      <c r="E319">
        <v>75.52</v>
      </c>
      <c r="F319">
        <v>61.75</v>
      </c>
      <c r="G319">
        <v>96.17</v>
      </c>
    </row>
    <row r="320" spans="1:7" customFormat="1" x14ac:dyDescent="0.35">
      <c r="A320" s="193">
        <v>44099</v>
      </c>
      <c r="B320">
        <v>209.79458099999999</v>
      </c>
      <c r="C320">
        <v>304.18320499999999</v>
      </c>
      <c r="D320">
        <v>27.807500000000001</v>
      </c>
      <c r="E320">
        <v>73.89</v>
      </c>
      <c r="F320">
        <v>59.34</v>
      </c>
      <c r="G320">
        <v>92.75</v>
      </c>
    </row>
    <row r="321" spans="1:7" customFormat="1" x14ac:dyDescent="0.35">
      <c r="A321" s="193">
        <v>44098</v>
      </c>
      <c r="B321">
        <v>210.01190299999999</v>
      </c>
      <c r="C321">
        <v>300.139296</v>
      </c>
      <c r="D321">
        <v>28.343699999999998</v>
      </c>
      <c r="E321">
        <v>74.22</v>
      </c>
      <c r="F321">
        <v>59.72</v>
      </c>
      <c r="G321">
        <v>94.01</v>
      </c>
    </row>
    <row r="322" spans="1:7" customFormat="1" x14ac:dyDescent="0.35">
      <c r="A322" s="193">
        <v>44097</v>
      </c>
      <c r="B322">
        <v>212.16599299999999</v>
      </c>
      <c r="C322">
        <v>299.96711800000003</v>
      </c>
      <c r="D322">
        <v>27.166899999999998</v>
      </c>
      <c r="E322">
        <v>74.930000000000007</v>
      </c>
      <c r="F322">
        <v>60.11</v>
      </c>
      <c r="G322">
        <v>94.64</v>
      </c>
    </row>
    <row r="323" spans="1:7" customFormat="1" x14ac:dyDescent="0.35">
      <c r="A323" s="193">
        <v>44096</v>
      </c>
      <c r="B323">
        <v>210.94032100000001</v>
      </c>
      <c r="C323">
        <v>304.04405100000002</v>
      </c>
      <c r="D323">
        <v>28.1097</v>
      </c>
      <c r="E323">
        <v>74.06</v>
      </c>
      <c r="F323">
        <v>59.35</v>
      </c>
      <c r="G323">
        <v>94.84</v>
      </c>
    </row>
    <row r="324" spans="1:7" customFormat="1" x14ac:dyDescent="0.35">
      <c r="A324" s="193">
        <v>44095</v>
      </c>
      <c r="B324">
        <v>210.50505200000001</v>
      </c>
      <c r="C324">
        <v>301.27413899999999</v>
      </c>
      <c r="D324">
        <v>29.8809</v>
      </c>
      <c r="E324">
        <v>75.650000000000006</v>
      </c>
      <c r="F324">
        <v>60.23</v>
      </c>
      <c r="G324">
        <v>96.71</v>
      </c>
    </row>
    <row r="325" spans="1:7" customFormat="1" x14ac:dyDescent="0.35">
      <c r="A325" s="193">
        <v>44092</v>
      </c>
      <c r="B325">
        <v>217.44377399999999</v>
      </c>
      <c r="C325">
        <v>303.22279700000001</v>
      </c>
      <c r="D325">
        <v>22.6496</v>
      </c>
      <c r="E325">
        <v>78.33</v>
      </c>
      <c r="F325">
        <v>63.12</v>
      </c>
      <c r="G325">
        <v>102.19</v>
      </c>
    </row>
    <row r="326" spans="1:7" customFormat="1" x14ac:dyDescent="0.35">
      <c r="A326" s="193">
        <v>44091</v>
      </c>
      <c r="B326">
        <v>218.91870299999999</v>
      </c>
      <c r="C326">
        <v>306.56777</v>
      </c>
      <c r="D326">
        <v>22.546800000000001</v>
      </c>
      <c r="E326">
        <v>77.98</v>
      </c>
      <c r="F326">
        <v>63.95</v>
      </c>
      <c r="G326">
        <v>102.75</v>
      </c>
    </row>
    <row r="327" spans="1:7" customFormat="1" x14ac:dyDescent="0.35">
      <c r="A327" s="193">
        <v>44090</v>
      </c>
      <c r="B327">
        <v>220.121027</v>
      </c>
      <c r="C327">
        <v>308.57839200000001</v>
      </c>
      <c r="D327">
        <v>21.992699999999999</v>
      </c>
      <c r="E327">
        <v>78.11</v>
      </c>
      <c r="F327">
        <v>64.78</v>
      </c>
      <c r="G327">
        <v>103.9</v>
      </c>
    </row>
    <row r="328" spans="1:7" customFormat="1" x14ac:dyDescent="0.35">
      <c r="A328" s="193">
        <v>44089</v>
      </c>
      <c r="B328">
        <v>218.84485799999999</v>
      </c>
      <c r="C328">
        <v>308.57144199999999</v>
      </c>
      <c r="D328">
        <v>22.115500000000001</v>
      </c>
      <c r="E328">
        <v>76.84</v>
      </c>
      <c r="F328">
        <v>64.569999999999993</v>
      </c>
      <c r="G328">
        <v>103.72</v>
      </c>
    </row>
    <row r="329" spans="1:7" customFormat="1" x14ac:dyDescent="0.35">
      <c r="A329" s="193">
        <v>44088</v>
      </c>
      <c r="B329">
        <v>217.39719299999999</v>
      </c>
      <c r="C329">
        <v>306.52452399999999</v>
      </c>
      <c r="D329">
        <v>22.568200000000001</v>
      </c>
      <c r="E329">
        <v>75.510000000000005</v>
      </c>
      <c r="F329">
        <v>64.349999999999994</v>
      </c>
      <c r="G329">
        <v>103.56</v>
      </c>
    </row>
    <row r="330" spans="1:7" customFormat="1" x14ac:dyDescent="0.35">
      <c r="A330" s="193">
        <v>44085</v>
      </c>
      <c r="B330">
        <v>217.116568</v>
      </c>
      <c r="C330">
        <v>303.91922499999998</v>
      </c>
      <c r="D330">
        <v>23.724900000000002</v>
      </c>
      <c r="E330">
        <v>75.36</v>
      </c>
      <c r="F330">
        <v>64.37</v>
      </c>
      <c r="G330">
        <v>103.57</v>
      </c>
    </row>
    <row r="331" spans="1:7" customFormat="1" x14ac:dyDescent="0.35">
      <c r="A331" s="193">
        <v>44084</v>
      </c>
      <c r="B331">
        <v>216.81584899999999</v>
      </c>
      <c r="C331">
        <v>302.85786899999999</v>
      </c>
      <c r="D331">
        <v>25.005199999999999</v>
      </c>
      <c r="E331">
        <v>75.42</v>
      </c>
      <c r="F331">
        <v>64.55</v>
      </c>
      <c r="G331">
        <v>103.66</v>
      </c>
    </row>
    <row r="332" spans="1:7" customFormat="1" x14ac:dyDescent="0.35">
      <c r="A332" s="193">
        <v>44083</v>
      </c>
      <c r="B332">
        <v>218.103689</v>
      </c>
      <c r="C332">
        <v>307.76140600000002</v>
      </c>
      <c r="D332">
        <v>25.8888</v>
      </c>
      <c r="E332">
        <v>75.48</v>
      </c>
      <c r="F332">
        <v>64.709999999999994</v>
      </c>
      <c r="G332">
        <v>104.02</v>
      </c>
    </row>
    <row r="333" spans="1:7" customFormat="1" x14ac:dyDescent="0.35">
      <c r="A333" s="193">
        <v>44082</v>
      </c>
      <c r="B333">
        <v>214.50631999999999</v>
      </c>
      <c r="C333">
        <v>303.11419899999999</v>
      </c>
      <c r="D333">
        <v>28.450099999999999</v>
      </c>
      <c r="E333">
        <v>74.5</v>
      </c>
      <c r="F333">
        <v>63.69</v>
      </c>
      <c r="G333">
        <v>101.42</v>
      </c>
    </row>
    <row r="334" spans="1:7" customFormat="1" x14ac:dyDescent="0.35">
      <c r="A334" s="193">
        <v>44081</v>
      </c>
      <c r="B334">
        <v>213.49144100000001</v>
      </c>
      <c r="C334">
        <v>309.118178</v>
      </c>
      <c r="D334">
        <v>27.922000000000001</v>
      </c>
      <c r="E334">
        <v>74.33</v>
      </c>
      <c r="F334">
        <v>64.400000000000006</v>
      </c>
      <c r="G334">
        <v>102.54</v>
      </c>
    </row>
    <row r="335" spans="1:7" customFormat="1" x14ac:dyDescent="0.35">
      <c r="A335" s="193">
        <v>44078</v>
      </c>
      <c r="B335">
        <v>213.49144100000001</v>
      </c>
      <c r="C335">
        <v>308.78160700000001</v>
      </c>
      <c r="D335">
        <v>31.7117</v>
      </c>
      <c r="E335">
        <v>73.540000000000006</v>
      </c>
      <c r="F335">
        <v>63.69</v>
      </c>
      <c r="G335">
        <v>101.3</v>
      </c>
    </row>
    <row r="336" spans="1:7" customFormat="1" x14ac:dyDescent="0.35">
      <c r="A336" s="193">
        <v>44077</v>
      </c>
      <c r="B336">
        <v>215.853196</v>
      </c>
      <c r="C336">
        <v>311.09387800000002</v>
      </c>
      <c r="D336">
        <v>29.0121</v>
      </c>
      <c r="E336">
        <v>74.180000000000007</v>
      </c>
      <c r="F336">
        <v>64.3</v>
      </c>
      <c r="G336">
        <v>102.69</v>
      </c>
    </row>
    <row r="337" spans="1:7" customFormat="1" x14ac:dyDescent="0.35">
      <c r="A337" s="193">
        <v>44076</v>
      </c>
      <c r="B337">
        <v>218.730771</v>
      </c>
      <c r="C337">
        <v>319.72188399999999</v>
      </c>
      <c r="D337">
        <v>26.6145</v>
      </c>
      <c r="E337">
        <v>75.2</v>
      </c>
      <c r="F337">
        <v>64.66</v>
      </c>
      <c r="G337">
        <v>103.4</v>
      </c>
    </row>
    <row r="338" spans="1:7" x14ac:dyDescent="0.35">
      <c r="A338" s="193">
        <v>44075</v>
      </c>
      <c r="B338">
        <v>215.168342</v>
      </c>
      <c r="C338">
        <v>313.01034199999998</v>
      </c>
      <c r="D338">
        <v>27.119199999999999</v>
      </c>
      <c r="E338">
        <v>75.14</v>
      </c>
      <c r="F338">
        <v>64.56</v>
      </c>
      <c r="G338">
        <v>103.25</v>
      </c>
    </row>
    <row r="339" spans="1:7" x14ac:dyDescent="0.35">
      <c r="A339" s="193">
        <v>44074</v>
      </c>
      <c r="B339">
        <v>215.94097099999999</v>
      </c>
      <c r="C339">
        <v>311.61260800000002</v>
      </c>
      <c r="D339">
        <v>26.721299999999999</v>
      </c>
      <c r="E339">
        <v>75.11</v>
      </c>
      <c r="F339">
        <v>64.89</v>
      </c>
      <c r="G339">
        <v>103.41</v>
      </c>
    </row>
    <row r="340" spans="1:7" x14ac:dyDescent="0.35">
      <c r="A340" s="193">
        <v>44071</v>
      </c>
      <c r="B340">
        <v>217.307007</v>
      </c>
      <c r="C340">
        <v>313.366399</v>
      </c>
      <c r="D340">
        <v>25.157900000000001</v>
      </c>
      <c r="E340">
        <v>75.56</v>
      </c>
      <c r="F340">
        <v>65.64</v>
      </c>
      <c r="G340">
        <v>104.73</v>
      </c>
    </row>
    <row r="341" spans="1:7" x14ac:dyDescent="0.35">
      <c r="A341" s="193">
        <v>44070</v>
      </c>
      <c r="B341">
        <v>218.476438</v>
      </c>
      <c r="C341">
        <v>314.39281399999999</v>
      </c>
      <c r="D341">
        <v>23.558399999999999</v>
      </c>
      <c r="E341">
        <v>75.510000000000005</v>
      </c>
      <c r="F341">
        <v>65.25</v>
      </c>
      <c r="G341">
        <v>103.47</v>
      </c>
    </row>
    <row r="342" spans="1:7" x14ac:dyDescent="0.35">
      <c r="A342" s="193">
        <v>44069</v>
      </c>
      <c r="B342">
        <v>219.90840900000001</v>
      </c>
      <c r="C342">
        <v>314.06801000000002</v>
      </c>
      <c r="D342">
        <v>22.001300000000001</v>
      </c>
      <c r="E342">
        <v>75.7</v>
      </c>
      <c r="F342">
        <v>65.75</v>
      </c>
      <c r="G342">
        <v>104.25</v>
      </c>
    </row>
    <row r="343" spans="1:7" x14ac:dyDescent="0.35">
      <c r="A343" s="193">
        <v>44068</v>
      </c>
      <c r="B343">
        <v>218.01896199999999</v>
      </c>
      <c r="C343">
        <v>310.93686400000001</v>
      </c>
      <c r="D343">
        <v>23.359400000000001</v>
      </c>
      <c r="E343">
        <v>74.98</v>
      </c>
      <c r="F343">
        <v>65.19</v>
      </c>
      <c r="G343">
        <v>103.67</v>
      </c>
    </row>
    <row r="344" spans="1:7" x14ac:dyDescent="0.35">
      <c r="A344" s="193">
        <v>44067</v>
      </c>
      <c r="B344">
        <v>218.71855400000001</v>
      </c>
      <c r="C344">
        <v>310.43244099999998</v>
      </c>
      <c r="D344">
        <v>23.110099999999999</v>
      </c>
      <c r="E344">
        <v>75.459999999999994</v>
      </c>
      <c r="F344">
        <v>65.53</v>
      </c>
      <c r="G344">
        <v>103.49</v>
      </c>
    </row>
    <row r="345" spans="1:7" x14ac:dyDescent="0.35">
      <c r="A345" s="193">
        <v>44064</v>
      </c>
      <c r="B345">
        <v>215.24219500000001</v>
      </c>
      <c r="C345">
        <v>308.091948</v>
      </c>
      <c r="D345">
        <v>24.337499999999999</v>
      </c>
      <c r="E345">
        <v>74.7</v>
      </c>
      <c r="F345">
        <v>64.37</v>
      </c>
      <c r="G345">
        <v>101.55</v>
      </c>
    </row>
    <row r="346" spans="1:7" x14ac:dyDescent="0.35">
      <c r="A346" s="193">
        <v>44063</v>
      </c>
      <c r="B346">
        <v>215.60472999999999</v>
      </c>
      <c r="C346">
        <v>306.08650499999999</v>
      </c>
      <c r="D346">
        <v>24.035399999999999</v>
      </c>
      <c r="E346">
        <v>74.069999999999993</v>
      </c>
      <c r="F346">
        <v>64.81</v>
      </c>
      <c r="G346">
        <v>102.52</v>
      </c>
    </row>
    <row r="347" spans="1:7" x14ac:dyDescent="0.35">
      <c r="A347" s="193">
        <v>44062</v>
      </c>
      <c r="B347">
        <v>217.93023099999999</v>
      </c>
      <c r="C347">
        <v>305.21956299999999</v>
      </c>
      <c r="D347">
        <v>21.988199999999999</v>
      </c>
      <c r="E347">
        <v>74.87</v>
      </c>
      <c r="F347">
        <v>65.91</v>
      </c>
      <c r="G347">
        <v>103.84</v>
      </c>
    </row>
    <row r="348" spans="1:7" customFormat="1" x14ac:dyDescent="0.35">
      <c r="A348" s="193">
        <v>44061</v>
      </c>
      <c r="B348">
        <v>216.46697</v>
      </c>
      <c r="C348">
        <v>305.30032399999999</v>
      </c>
      <c r="D348">
        <v>23.268999999999998</v>
      </c>
      <c r="E348">
        <v>74.36</v>
      </c>
      <c r="F348">
        <v>65.099999999999994</v>
      </c>
      <c r="G348">
        <v>103.3</v>
      </c>
    </row>
    <row r="349" spans="1:7" customFormat="1" x14ac:dyDescent="0.35">
      <c r="A349" s="193">
        <v>44060</v>
      </c>
      <c r="B349">
        <v>217.641693</v>
      </c>
      <c r="C349">
        <v>305.951187</v>
      </c>
      <c r="D349">
        <v>22.7835</v>
      </c>
      <c r="E349">
        <v>74.11</v>
      </c>
      <c r="F349">
        <v>65.099999999999994</v>
      </c>
      <c r="G349">
        <v>102.76</v>
      </c>
    </row>
    <row r="350" spans="1:7" customFormat="1" x14ac:dyDescent="0.35">
      <c r="A350" s="193">
        <v>44057</v>
      </c>
      <c r="B350">
        <v>216.93968599999999</v>
      </c>
      <c r="C350">
        <v>305.68854099999999</v>
      </c>
      <c r="D350">
        <v>23.867100000000001</v>
      </c>
      <c r="E350">
        <v>74.209999999999994</v>
      </c>
      <c r="F350">
        <v>65.72</v>
      </c>
      <c r="G350">
        <v>103.29</v>
      </c>
    </row>
    <row r="351" spans="1:7" x14ac:dyDescent="0.35">
      <c r="A351" s="193">
        <v>44056</v>
      </c>
      <c r="B351">
        <v>219.59454500000001</v>
      </c>
      <c r="C351">
        <v>306.203328</v>
      </c>
      <c r="D351">
        <v>22.690999999999999</v>
      </c>
      <c r="E351">
        <v>74.72</v>
      </c>
      <c r="F351">
        <v>66.31</v>
      </c>
      <c r="G351">
        <v>103.85</v>
      </c>
    </row>
    <row r="352" spans="1:7" x14ac:dyDescent="0.35">
      <c r="A352" s="193">
        <v>44055</v>
      </c>
      <c r="B352">
        <v>220.92842200000001</v>
      </c>
      <c r="C352">
        <v>307.18692399999998</v>
      </c>
      <c r="D352">
        <v>22.467400000000001</v>
      </c>
      <c r="E352">
        <v>75.34</v>
      </c>
      <c r="F352">
        <v>67.7</v>
      </c>
      <c r="G352">
        <v>105.28</v>
      </c>
    </row>
    <row r="353" spans="1:7" x14ac:dyDescent="0.35">
      <c r="A353" s="193">
        <v>44054</v>
      </c>
      <c r="B353">
        <v>218.34007099999999</v>
      </c>
      <c r="C353">
        <v>304.01992000000001</v>
      </c>
      <c r="D353">
        <v>23.386299999999999</v>
      </c>
      <c r="E353">
        <v>74</v>
      </c>
      <c r="F353">
        <v>67.31</v>
      </c>
      <c r="G353">
        <v>103.81</v>
      </c>
    </row>
    <row r="354" spans="1:7" customFormat="1" x14ac:dyDescent="0.35">
      <c r="A354" s="193">
        <v>44053</v>
      </c>
      <c r="B354">
        <v>214.674012</v>
      </c>
      <c r="C354">
        <v>304.17446799999999</v>
      </c>
      <c r="D354">
        <v>24.1127</v>
      </c>
      <c r="E354">
        <v>73.430000000000007</v>
      </c>
      <c r="F354">
        <v>65.55</v>
      </c>
      <c r="G354">
        <v>101.71</v>
      </c>
    </row>
    <row r="355" spans="1:7" customFormat="1" x14ac:dyDescent="0.35">
      <c r="A355" s="193">
        <v>44050</v>
      </c>
      <c r="B355">
        <v>213.906012</v>
      </c>
      <c r="C355">
        <v>302.97072300000002</v>
      </c>
      <c r="D355">
        <v>24.2</v>
      </c>
      <c r="E355">
        <v>71.77</v>
      </c>
      <c r="F355">
        <v>64.790000000000006</v>
      </c>
      <c r="G355">
        <v>100.66</v>
      </c>
    </row>
    <row r="356" spans="1:7" customFormat="1" x14ac:dyDescent="0.35">
      <c r="A356" s="193">
        <v>44049</v>
      </c>
      <c r="B356">
        <v>213.36857800000001</v>
      </c>
      <c r="C356">
        <v>302.047033</v>
      </c>
      <c r="D356">
        <v>24.94</v>
      </c>
      <c r="E356">
        <v>71.67</v>
      </c>
      <c r="F356">
        <v>64.44</v>
      </c>
      <c r="G356">
        <v>100.95</v>
      </c>
    </row>
    <row r="357" spans="1:7" customFormat="1" x14ac:dyDescent="0.35">
      <c r="A357" s="193">
        <v>44048</v>
      </c>
      <c r="B357">
        <v>214.86690999999999</v>
      </c>
      <c r="C357">
        <v>300.495362</v>
      </c>
      <c r="D357">
        <v>23.94</v>
      </c>
      <c r="E357">
        <v>71.92</v>
      </c>
      <c r="F357">
        <v>65.05</v>
      </c>
      <c r="G357">
        <v>102.03</v>
      </c>
    </row>
    <row r="358" spans="1:7" x14ac:dyDescent="0.35">
      <c r="A358" s="193">
        <v>44047</v>
      </c>
      <c r="B358">
        <v>213.98117500000001</v>
      </c>
      <c r="C358">
        <v>301.27712500000001</v>
      </c>
      <c r="D358">
        <v>25.087</v>
      </c>
      <c r="E358">
        <v>72.48</v>
      </c>
      <c r="F358">
        <v>64.06</v>
      </c>
      <c r="G358">
        <v>101.11</v>
      </c>
    </row>
    <row r="359" spans="1:7" x14ac:dyDescent="0.35">
      <c r="A359" s="193">
        <v>44046</v>
      </c>
      <c r="B359">
        <v>214.07595800000001</v>
      </c>
      <c r="C359">
        <v>300.07894599999997</v>
      </c>
      <c r="D359">
        <v>25.757100000000001</v>
      </c>
      <c r="E359">
        <v>71.64</v>
      </c>
      <c r="F359">
        <v>63.48</v>
      </c>
      <c r="G359">
        <v>100.46</v>
      </c>
    </row>
    <row r="360" spans="1:7" x14ac:dyDescent="0.35">
      <c r="A360" s="193">
        <v>44043</v>
      </c>
      <c r="B360">
        <v>209.766536</v>
      </c>
      <c r="C360">
        <v>295.41873800000002</v>
      </c>
      <c r="D360">
        <v>26.662500000000001</v>
      </c>
      <c r="E360">
        <v>70.53</v>
      </c>
      <c r="F360">
        <v>61.82</v>
      </c>
      <c r="G360">
        <v>98.16</v>
      </c>
    </row>
    <row r="361" spans="1:7" x14ac:dyDescent="0.35">
      <c r="A361" s="193">
        <v>44042</v>
      </c>
      <c r="B361">
        <v>211.899619</v>
      </c>
      <c r="C361">
        <v>296.038568</v>
      </c>
      <c r="D361">
        <v>28.024000000000001</v>
      </c>
      <c r="E361">
        <v>69.709999999999994</v>
      </c>
      <c r="F361">
        <v>62.15</v>
      </c>
      <c r="G361">
        <v>98.7</v>
      </c>
    </row>
    <row r="362" spans="1:7" x14ac:dyDescent="0.35">
      <c r="A362" s="193">
        <v>44041</v>
      </c>
      <c r="B362">
        <v>216.64501300000001</v>
      </c>
      <c r="C362">
        <v>298.53623499999998</v>
      </c>
      <c r="D362">
        <v>24.2316</v>
      </c>
      <c r="E362">
        <v>71.42</v>
      </c>
      <c r="F362">
        <v>64.78</v>
      </c>
      <c r="G362">
        <v>102.23</v>
      </c>
    </row>
    <row r="363" spans="1:7" x14ac:dyDescent="0.35">
      <c r="A363" s="193">
        <v>44040</v>
      </c>
      <c r="B363">
        <v>216.77076400000001</v>
      </c>
      <c r="C363">
        <v>297.146906</v>
      </c>
      <c r="D363">
        <v>24.398700000000002</v>
      </c>
      <c r="E363">
        <v>72.14</v>
      </c>
      <c r="F363">
        <v>64.94</v>
      </c>
      <c r="G363">
        <v>101.88</v>
      </c>
    </row>
    <row r="364" spans="1:7" x14ac:dyDescent="0.35">
      <c r="A364" s="193">
        <v>44039</v>
      </c>
      <c r="B364">
        <v>215.924161</v>
      </c>
      <c r="C364">
        <v>297.41646500000002</v>
      </c>
      <c r="D364">
        <v>25.238</v>
      </c>
      <c r="E364">
        <v>71.36</v>
      </c>
      <c r="F364">
        <v>64.349999999999994</v>
      </c>
      <c r="G364">
        <v>101.36</v>
      </c>
    </row>
    <row r="365" spans="1:7" x14ac:dyDescent="0.35">
      <c r="A365" s="193">
        <v>44036</v>
      </c>
      <c r="B365">
        <v>216.659975</v>
      </c>
      <c r="C365">
        <v>298.71633800000001</v>
      </c>
      <c r="D365">
        <v>25.577300000000001</v>
      </c>
      <c r="E365">
        <v>71.87</v>
      </c>
      <c r="F365">
        <v>64.66</v>
      </c>
      <c r="G365">
        <v>100.78</v>
      </c>
    </row>
    <row r="366" spans="1:7" x14ac:dyDescent="0.35">
      <c r="A366" s="193">
        <v>44035</v>
      </c>
      <c r="B366">
        <v>220.38750999999999</v>
      </c>
      <c r="C366">
        <v>301.62894599999998</v>
      </c>
      <c r="D366">
        <v>23.314399999999999</v>
      </c>
      <c r="E366">
        <v>72.739999999999995</v>
      </c>
      <c r="F366">
        <v>66.19</v>
      </c>
      <c r="G366">
        <v>101.93</v>
      </c>
    </row>
    <row r="367" spans="1:7" x14ac:dyDescent="0.35">
      <c r="A367" s="193">
        <v>44034</v>
      </c>
      <c r="B367">
        <v>220.27491599999999</v>
      </c>
      <c r="C367">
        <v>304.23354399999999</v>
      </c>
      <c r="D367">
        <v>24.212299999999999</v>
      </c>
      <c r="E367">
        <v>72.94</v>
      </c>
      <c r="F367">
        <v>66.98</v>
      </c>
      <c r="G367">
        <v>102.93</v>
      </c>
    </row>
    <row r="368" spans="1:7" x14ac:dyDescent="0.35">
      <c r="A368" s="193">
        <v>44033</v>
      </c>
      <c r="B368">
        <v>222.32397800000001</v>
      </c>
      <c r="C368">
        <v>306.19021400000003</v>
      </c>
      <c r="D368">
        <v>23.4879</v>
      </c>
      <c r="E368">
        <v>72.86</v>
      </c>
      <c r="F368">
        <v>67.459999999999994</v>
      </c>
      <c r="G368">
        <v>102.87</v>
      </c>
    </row>
    <row r="369" spans="1:7" x14ac:dyDescent="0.35">
      <c r="A369" s="193">
        <v>44032</v>
      </c>
      <c r="B369">
        <v>221.65464299999999</v>
      </c>
      <c r="C369">
        <v>306.33425099999999</v>
      </c>
      <c r="D369">
        <v>24.211200000000002</v>
      </c>
      <c r="E369">
        <v>72.75</v>
      </c>
      <c r="F369">
        <v>67.17</v>
      </c>
      <c r="G369">
        <v>101.54</v>
      </c>
    </row>
    <row r="370" spans="1:7" x14ac:dyDescent="0.35">
      <c r="A370" s="193">
        <v>44029</v>
      </c>
      <c r="B370">
        <v>220.11574200000001</v>
      </c>
      <c r="C370">
        <v>304.28358900000001</v>
      </c>
      <c r="D370">
        <v>25.5762</v>
      </c>
      <c r="E370">
        <v>72.37</v>
      </c>
      <c r="F370">
        <v>67.25</v>
      </c>
      <c r="G370">
        <v>100.83</v>
      </c>
    </row>
    <row r="371" spans="1:7" x14ac:dyDescent="0.35">
      <c r="A371" s="193">
        <v>44028</v>
      </c>
      <c r="B371">
        <v>219.77946800000001</v>
      </c>
      <c r="C371">
        <v>303.34717899999998</v>
      </c>
      <c r="D371">
        <v>26.806699999999999</v>
      </c>
      <c r="E371">
        <v>73.25</v>
      </c>
      <c r="F371">
        <v>68</v>
      </c>
      <c r="G371">
        <v>101.47</v>
      </c>
    </row>
    <row r="372" spans="1:7" x14ac:dyDescent="0.35">
      <c r="A372" s="193">
        <v>44027</v>
      </c>
      <c r="B372">
        <v>220.80776700000001</v>
      </c>
      <c r="C372">
        <v>305.02507400000002</v>
      </c>
      <c r="D372">
        <v>27.572399999999998</v>
      </c>
      <c r="E372">
        <v>72.78</v>
      </c>
      <c r="F372">
        <v>68.010000000000005</v>
      </c>
      <c r="G372">
        <v>101.53</v>
      </c>
    </row>
    <row r="373" spans="1:7" x14ac:dyDescent="0.35">
      <c r="A373" s="193">
        <v>44026</v>
      </c>
      <c r="B373">
        <v>217.09005999999999</v>
      </c>
      <c r="C373">
        <v>301.82043800000002</v>
      </c>
      <c r="D373">
        <v>28.927800000000001</v>
      </c>
      <c r="E373">
        <v>72.59</v>
      </c>
      <c r="F373">
        <v>67.44</v>
      </c>
      <c r="G373">
        <v>100.79</v>
      </c>
    </row>
    <row r="374" spans="1:7" x14ac:dyDescent="0.35">
      <c r="A374" s="193">
        <v>44025</v>
      </c>
      <c r="B374">
        <v>218.749236</v>
      </c>
      <c r="C374">
        <v>300.32295099999999</v>
      </c>
      <c r="D374">
        <v>27.135200000000001</v>
      </c>
      <c r="E374">
        <v>71.709999999999994</v>
      </c>
      <c r="F374">
        <v>67.2</v>
      </c>
      <c r="G374">
        <v>99.56</v>
      </c>
    </row>
    <row r="375" spans="1:7" x14ac:dyDescent="0.35">
      <c r="A375" s="193">
        <v>44022</v>
      </c>
      <c r="B375">
        <v>216.58157399999999</v>
      </c>
      <c r="C375">
        <v>302.43062600000002</v>
      </c>
      <c r="D375">
        <v>28.427600000000002</v>
      </c>
      <c r="E375">
        <v>71.47</v>
      </c>
      <c r="F375">
        <v>66.91</v>
      </c>
      <c r="G375">
        <v>98.63</v>
      </c>
    </row>
    <row r="376" spans="1:7" x14ac:dyDescent="0.35">
      <c r="A376" s="193">
        <v>44021</v>
      </c>
      <c r="B376">
        <v>214.68783500000001</v>
      </c>
      <c r="C376">
        <v>300.56923399999999</v>
      </c>
      <c r="D376">
        <v>30.45</v>
      </c>
      <c r="E376">
        <v>70.37</v>
      </c>
      <c r="F376">
        <v>65.98</v>
      </c>
      <c r="G376">
        <v>86.07</v>
      </c>
    </row>
    <row r="377" spans="1:7" x14ac:dyDescent="0.35">
      <c r="A377" s="193">
        <v>44020</v>
      </c>
      <c r="B377">
        <v>216.33928700000001</v>
      </c>
      <c r="C377">
        <v>301.20036700000003</v>
      </c>
      <c r="D377">
        <v>29.57</v>
      </c>
      <c r="E377">
        <v>71.75</v>
      </c>
      <c r="F377">
        <v>66.75</v>
      </c>
      <c r="G377">
        <v>87.18</v>
      </c>
    </row>
    <row r="378" spans="1:7" x14ac:dyDescent="0.35">
      <c r="A378" s="193">
        <v>44019</v>
      </c>
      <c r="B378">
        <v>217.689143</v>
      </c>
      <c r="C378">
        <v>301.04655300000002</v>
      </c>
      <c r="D378">
        <v>27.93</v>
      </c>
      <c r="E378">
        <v>71.87</v>
      </c>
      <c r="F378">
        <v>67.48</v>
      </c>
      <c r="G378">
        <v>87.91</v>
      </c>
    </row>
    <row r="379" spans="1:7" x14ac:dyDescent="0.35">
      <c r="A379" s="193">
        <v>44018</v>
      </c>
      <c r="B379">
        <v>219.04044999999999</v>
      </c>
      <c r="C379">
        <v>303.004054</v>
      </c>
      <c r="D379">
        <v>27.6</v>
      </c>
      <c r="E379">
        <v>71.95</v>
      </c>
      <c r="F379">
        <v>68.23</v>
      </c>
      <c r="G379">
        <v>88.61</v>
      </c>
    </row>
    <row r="380" spans="1:7" x14ac:dyDescent="0.35">
      <c r="A380" s="193">
        <v>44015</v>
      </c>
      <c r="B380">
        <v>217.36666</v>
      </c>
      <c r="C380">
        <v>299.91548799999998</v>
      </c>
      <c r="D380">
        <v>28.27</v>
      </c>
      <c r="E380">
        <v>70.56</v>
      </c>
      <c r="F380">
        <v>66.58</v>
      </c>
      <c r="G380">
        <v>87.05</v>
      </c>
    </row>
    <row r="381" spans="1:7" x14ac:dyDescent="0.35">
      <c r="A381" s="193">
        <v>44014</v>
      </c>
      <c r="B381">
        <v>217.36666</v>
      </c>
      <c r="C381">
        <v>300.45264200000003</v>
      </c>
      <c r="D381">
        <v>27.59</v>
      </c>
      <c r="E381">
        <v>70.88</v>
      </c>
      <c r="F381">
        <v>67.28</v>
      </c>
      <c r="G381">
        <v>87.66</v>
      </c>
    </row>
    <row r="382" spans="1:7" x14ac:dyDescent="0.35">
      <c r="A382" s="193">
        <v>44013</v>
      </c>
      <c r="B382">
        <v>213.13584700000001</v>
      </c>
      <c r="C382">
        <v>297.34003100000001</v>
      </c>
      <c r="D382">
        <v>30.130500000000001</v>
      </c>
      <c r="E382">
        <v>69.25</v>
      </c>
      <c r="F382">
        <v>65.84</v>
      </c>
      <c r="G382">
        <v>85.58</v>
      </c>
    </row>
    <row r="383" spans="1:7" x14ac:dyDescent="0.35">
      <c r="A383" s="196">
        <v>44012</v>
      </c>
      <c r="B383" s="62">
        <v>212.67856499999999</v>
      </c>
      <c r="C383" s="62">
        <v>296.82870100000002</v>
      </c>
      <c r="D383" s="62">
        <v>31.72</v>
      </c>
      <c r="E383" s="62">
        <v>68.849999999999994</v>
      </c>
      <c r="F383" s="62">
        <v>65.88</v>
      </c>
      <c r="G383" s="62">
        <v>85.91</v>
      </c>
    </row>
    <row r="384" spans="1:7" x14ac:dyDescent="0.35">
      <c r="A384" s="193">
        <v>44011</v>
      </c>
      <c r="B384">
        <v>212.48344399999999</v>
      </c>
      <c r="C384">
        <v>293.02267399999999</v>
      </c>
      <c r="D384">
        <v>34.49</v>
      </c>
      <c r="E384">
        <v>68.5</v>
      </c>
      <c r="F384">
        <v>65.5</v>
      </c>
      <c r="G384">
        <v>85.1</v>
      </c>
    </row>
    <row r="385" spans="1:19" x14ac:dyDescent="0.35">
      <c r="A385" s="193">
        <v>44008</v>
      </c>
      <c r="B385">
        <v>211.540875</v>
      </c>
      <c r="C385">
        <v>291.49218300000001</v>
      </c>
      <c r="D385">
        <v>35.17</v>
      </c>
      <c r="E385">
        <v>68.349999999999994</v>
      </c>
      <c r="F385">
        <v>64.92</v>
      </c>
      <c r="G385">
        <v>84.57</v>
      </c>
    </row>
    <row r="386" spans="1:19" x14ac:dyDescent="0.35">
      <c r="A386" s="193">
        <v>44007</v>
      </c>
      <c r="B386">
        <v>212.428586</v>
      </c>
      <c r="C386">
        <v>296.075647</v>
      </c>
      <c r="D386">
        <v>34.68</v>
      </c>
      <c r="E386">
        <v>68.900000000000006</v>
      </c>
      <c r="F386">
        <v>65.44</v>
      </c>
      <c r="G386">
        <v>85.32</v>
      </c>
    </row>
    <row r="387" spans="1:19" x14ac:dyDescent="0.35">
      <c r="A387" s="193">
        <v>44006</v>
      </c>
      <c r="B387">
        <v>1.3149999999999999</v>
      </c>
      <c r="C387">
        <v>1.4059999999999999</v>
      </c>
      <c r="D387">
        <v>1.6339999999999999</v>
      </c>
      <c r="E387">
        <v>1.736</v>
      </c>
      <c r="F387">
        <v>2.2789999999999999</v>
      </c>
      <c r="G387">
        <v>84.43</v>
      </c>
    </row>
    <row r="388" spans="1:19" x14ac:dyDescent="0.35">
      <c r="A388" s="196">
        <v>44005</v>
      </c>
      <c r="B388" s="62">
        <v>216.88518099999999</v>
      </c>
      <c r="C388" s="62">
        <v>298.62324899999999</v>
      </c>
      <c r="D388" s="62">
        <v>31.341899999999999</v>
      </c>
      <c r="E388" s="62">
        <v>69.81</v>
      </c>
      <c r="F388" s="62">
        <v>66.569999999999993</v>
      </c>
      <c r="G388" s="62">
        <v>86.73</v>
      </c>
    </row>
    <row r="389" spans="1:19" x14ac:dyDescent="0.35">
      <c r="A389" s="196">
        <v>44004</v>
      </c>
      <c r="B389" s="62">
        <v>214.055204</v>
      </c>
      <c r="C389" s="62">
        <v>298.42122000000001</v>
      </c>
      <c r="D389" s="62">
        <v>33.78</v>
      </c>
      <c r="E389" s="62">
        <v>68.42</v>
      </c>
      <c r="F389" s="62">
        <v>65.150000000000006</v>
      </c>
      <c r="G389" s="62">
        <v>85.02</v>
      </c>
      <c r="P389" s="94"/>
      <c r="Q389" s="94"/>
      <c r="R389" s="94"/>
      <c r="S389" s="94"/>
    </row>
    <row r="390" spans="1:19" x14ac:dyDescent="0.35">
      <c r="A390" s="196">
        <v>44001</v>
      </c>
      <c r="B390" s="62">
        <v>215.66053199999999</v>
      </c>
      <c r="C390" s="62">
        <v>298.93501500000002</v>
      </c>
      <c r="D390" s="62">
        <v>32.21</v>
      </c>
      <c r="E390" s="62">
        <v>68.989999999999995</v>
      </c>
      <c r="F390" s="62">
        <v>65.58</v>
      </c>
      <c r="G390" s="62">
        <v>85.75</v>
      </c>
      <c r="I390" s="113"/>
      <c r="J390" s="114"/>
      <c r="K390" s="114" t="s">
        <v>29</v>
      </c>
      <c r="L390" s="114" t="s">
        <v>30</v>
      </c>
      <c r="M390" s="114" t="s">
        <v>31</v>
      </c>
      <c r="N390" s="114" t="s">
        <v>32</v>
      </c>
      <c r="O390" s="114" t="s">
        <v>33</v>
      </c>
      <c r="P390" s="126" t="s">
        <v>34</v>
      </c>
      <c r="Q390" s="94"/>
      <c r="R390" s="94"/>
      <c r="S390" s="94"/>
    </row>
    <row r="391" spans="1:19" x14ac:dyDescent="0.35">
      <c r="A391" s="193">
        <v>44000</v>
      </c>
      <c r="B391">
        <v>214.313852</v>
      </c>
      <c r="C391">
        <v>298.83352500000001</v>
      </c>
      <c r="D391">
        <v>35.046100000000003</v>
      </c>
      <c r="E391">
        <v>68.73</v>
      </c>
      <c r="F391">
        <v>66.180000000000007</v>
      </c>
      <c r="G391">
        <v>86.16</v>
      </c>
      <c r="I391" s="115"/>
      <c r="J391" s="94" t="s">
        <v>12</v>
      </c>
      <c r="K391" s="96">
        <f>INDEX($A$1:$G$1387,MATCH('Publish version'!$B$3,$A$1:$A$1387,0),MATCH(K390,$A$1:$G$1,0))</f>
        <v>279.73459200000002</v>
      </c>
      <c r="L391" s="96">
        <f>INDEX($A$1:$G$1387,MATCH('Publish version'!$B$3,$A$1:$A$1387,0),MATCH(L390,$A$1:$G$1,0))</f>
        <v>425.586139</v>
      </c>
      <c r="M391" s="96">
        <f>INDEX($A$1:$G$1387,MATCH('Publish version'!$B$3,$A$1:$A$1387,0),MATCH(M390,$A$1:$G$1,0))</f>
        <v>30.067900000000002</v>
      </c>
      <c r="N391" s="96">
        <f>INDEX($A$1:$G$1387,MATCH('Publish version'!$B$3,$A$1:$A$1387,0),MATCH(N390,$A$1:$G$1,0))</f>
        <v>90.59</v>
      </c>
      <c r="O391" s="96">
        <f>INDEX($A$1:$G$1387,MATCH('Publish version'!$B$3,$A$1:$A$1387,0),MATCH(O390,$A$1:$G$1,0))</f>
        <v>85.93</v>
      </c>
      <c r="P391" s="125">
        <f>INDEX($A$1:$G$1387,MATCH('Publish version'!$B$3,$A$1:$A$1387,0),MATCH(P390,$A$1:$G$1,0))</f>
        <v>103.56</v>
      </c>
      <c r="Q391" s="96"/>
      <c r="R391" s="96"/>
      <c r="S391" s="94"/>
    </row>
    <row r="392" spans="1:19" x14ac:dyDescent="0.35">
      <c r="A392" s="196">
        <v>43999</v>
      </c>
      <c r="B392" s="62">
        <v>215.87285399999999</v>
      </c>
      <c r="C392" s="62">
        <v>299.04550999999998</v>
      </c>
      <c r="D392" s="62">
        <v>35.360300000000002</v>
      </c>
      <c r="E392" s="62">
        <v>69.599999999999994</v>
      </c>
      <c r="F392" s="62">
        <v>66.25</v>
      </c>
      <c r="G392" s="62">
        <v>86.44</v>
      </c>
      <c r="I392" s="116"/>
      <c r="J392" s="94"/>
      <c r="K392" s="94"/>
      <c r="L392" s="94"/>
      <c r="M392" s="94"/>
      <c r="N392" s="94"/>
      <c r="O392" s="94"/>
      <c r="P392" s="117"/>
      <c r="Q392" s="94"/>
      <c r="R392" s="94"/>
      <c r="S392" s="94"/>
    </row>
    <row r="393" spans="1:19" x14ac:dyDescent="0.35">
      <c r="A393" s="193">
        <v>43998</v>
      </c>
      <c r="B393">
        <v>214.23629299999999</v>
      </c>
      <c r="C393">
        <v>298.803923</v>
      </c>
      <c r="D393">
        <v>36.1</v>
      </c>
      <c r="E393">
        <v>70.099999999999994</v>
      </c>
      <c r="F393">
        <v>66.819999999999993</v>
      </c>
      <c r="G393">
        <v>87.06</v>
      </c>
      <c r="I393" s="118">
        <f>Bonds!J391</f>
        <v>44165</v>
      </c>
      <c r="J393" s="94" t="s">
        <v>13</v>
      </c>
      <c r="K393" s="100">
        <f t="shared" ref="K393:P395" si="0">K$391/INDEX($A$1:$G$1387,MATCH($I393,$A$1:$A$1387,0),MATCH(K$390,$A$1:$G$1,0))-1</f>
        <v>0.21393283697995424</v>
      </c>
      <c r="L393" s="100">
        <f t="shared" si="0"/>
        <v>0.29415225556160118</v>
      </c>
      <c r="M393" s="100">
        <f t="shared" si="0"/>
        <v>0.31215497340158604</v>
      </c>
      <c r="N393" s="100">
        <f t="shared" si="0"/>
        <v>8.2576481835564097E-2</v>
      </c>
      <c r="O393" s="100">
        <f t="shared" si="0"/>
        <v>0.19563100041742043</v>
      </c>
      <c r="P393" s="119">
        <f t="shared" si="0"/>
        <v>9.1944327288064009E-2</v>
      </c>
      <c r="Q393" s="96"/>
      <c r="R393" s="96"/>
      <c r="S393" s="94"/>
    </row>
    <row r="394" spans="1:19" x14ac:dyDescent="0.35">
      <c r="A394" s="193">
        <v>43997</v>
      </c>
      <c r="B394">
        <v>208.24689000000001</v>
      </c>
      <c r="C394">
        <v>291.42725100000001</v>
      </c>
      <c r="D394">
        <v>38.413499999999999</v>
      </c>
      <c r="E394">
        <v>68.33</v>
      </c>
      <c r="F394">
        <v>64.52</v>
      </c>
      <c r="G394">
        <v>84.53</v>
      </c>
      <c r="I394" s="118">
        <f>Bonds!J392</f>
        <v>44196</v>
      </c>
      <c r="J394" s="94" t="s">
        <v>14</v>
      </c>
      <c r="K394" s="100">
        <f t="shared" si="0"/>
        <v>0.18586616397585298</v>
      </c>
      <c r="L394" s="100">
        <f t="shared" si="0"/>
        <v>0.2699021656813021</v>
      </c>
      <c r="M394" s="100">
        <f t="shared" si="0"/>
        <v>0.28665753776370417</v>
      </c>
      <c r="N394" s="100">
        <f t="shared" si="0"/>
        <v>9.6864027121927654E-2</v>
      </c>
      <c r="O394" s="100">
        <f t="shared" si="0"/>
        <v>0.16515254237288146</v>
      </c>
      <c r="P394" s="119">
        <f t="shared" si="0"/>
        <v>7.9199666527719925E-2</v>
      </c>
      <c r="Q394" s="96"/>
      <c r="R394" s="96"/>
      <c r="S394" s="94"/>
    </row>
    <row r="395" spans="1:19" x14ac:dyDescent="0.35">
      <c r="A395" s="193">
        <v>43994</v>
      </c>
      <c r="B395">
        <v>208.87600599999999</v>
      </c>
      <c r="C395">
        <v>291.20192200000002</v>
      </c>
      <c r="D395">
        <v>41.4116</v>
      </c>
      <c r="E395">
        <v>68.78</v>
      </c>
      <c r="F395">
        <v>64.5</v>
      </c>
      <c r="G395">
        <v>84.52</v>
      </c>
      <c r="I395" s="118">
        <f>Bonds!J393</f>
        <v>44523</v>
      </c>
      <c r="J395" s="94" t="s">
        <v>15</v>
      </c>
      <c r="K395" s="100">
        <f t="shared" si="0"/>
        <v>-3.4225855155438301E-2</v>
      </c>
      <c r="L395" s="100">
        <f t="shared" si="0"/>
        <v>-2.888770066752E-2</v>
      </c>
      <c r="M395" s="100">
        <f t="shared" si="0"/>
        <v>0.45666518099372144</v>
      </c>
      <c r="N395" s="100">
        <f t="shared" si="0"/>
        <v>-8.536718835503998E-3</v>
      </c>
      <c r="O395" s="100">
        <f t="shared" si="0"/>
        <v>-5.7888389430983289E-2</v>
      </c>
      <c r="P395" s="119">
        <f t="shared" si="0"/>
        <v>-4.2441054091539532E-2</v>
      </c>
      <c r="Q395" s="96"/>
      <c r="R395" s="96"/>
      <c r="S395" s="94"/>
    </row>
    <row r="396" spans="1:19" x14ac:dyDescent="0.35">
      <c r="A396" s="193">
        <v>43993</v>
      </c>
      <c r="B396">
        <v>208.26913099999999</v>
      </c>
      <c r="C396">
        <v>286.38616999999999</v>
      </c>
      <c r="D396">
        <v>36.020000000000003</v>
      </c>
      <c r="E396">
        <v>68.48</v>
      </c>
      <c r="F396">
        <v>64.33</v>
      </c>
      <c r="G396">
        <v>84.73</v>
      </c>
      <c r="I396" s="120"/>
      <c r="J396" s="94" t="s">
        <v>16</v>
      </c>
      <c r="K396" s="100">
        <f>K$391/INDEX($A$1:$G$1387,MATCH('Publish version'!$B$3,$A$1:$A$1387,0)+1,MATCH(K$390,$A$1:$G$1,0))-1</f>
        <v>-9.1861420041868813E-3</v>
      </c>
      <c r="L396" s="100">
        <f>L$391/INDEX($A$1:$G$1387,MATCH('Publish version'!$B$3,$A$1:$A$1387,0)+1,MATCH(L$390,$A$1:$G$1,0))-1</f>
        <v>-1.5906347897283069E-2</v>
      </c>
      <c r="M396" s="100">
        <f>M$391/INDEX($A$1:$G$1387,MATCH('Publish version'!$B$3,$A$1:$A$1387,0)+1,MATCH(M$390,$A$1:$G$1,0))-1</f>
        <v>4.390469147632392E-2</v>
      </c>
      <c r="N396" s="100">
        <f>N$391/INDEX($A$1:$G$1387,MATCH('Publish version'!$B$3,$A$1:$A$1387,0)+1,MATCH(N$390,$A$1:$G$1,0))-1</f>
        <v>-5.516328331861553E-4</v>
      </c>
      <c r="O396" s="100">
        <f>O$391/INDEX($A$1:$G$1387,MATCH('Publish version'!$B$3,$A$1:$A$1387,0)+1,MATCH(O$390,$A$1:$G$1,0))-1</f>
        <v>-2.0903495528973304E-3</v>
      </c>
      <c r="P396" s="100">
        <f>P$391/INDEX($A$1:$G$1387,MATCH('Publish version'!$B$3,$A$1:$A$1387,0)+1,MATCH(P$390,$A$1:$G$1,0))-1</f>
        <v>-1.6388701436421682E-3</v>
      </c>
      <c r="Q396" s="102"/>
      <c r="R396" s="102"/>
      <c r="S396" s="94"/>
    </row>
    <row r="397" spans="1:19" x14ac:dyDescent="0.35">
      <c r="A397" s="193">
        <v>43992</v>
      </c>
      <c r="B397">
        <v>217.094009</v>
      </c>
      <c r="C397">
        <v>302.13486999999998</v>
      </c>
      <c r="D397">
        <v>30.05</v>
      </c>
      <c r="E397">
        <v>71.040000000000006</v>
      </c>
      <c r="F397">
        <v>67.78</v>
      </c>
      <c r="G397">
        <v>88.35</v>
      </c>
      <c r="I397" s="116"/>
      <c r="J397" s="94"/>
      <c r="K397" s="94"/>
      <c r="L397" s="94"/>
      <c r="M397" s="94"/>
      <c r="N397" s="94"/>
      <c r="O397" s="94"/>
      <c r="P397" s="117"/>
      <c r="Q397" s="94"/>
      <c r="R397" s="94"/>
      <c r="S397" s="94"/>
    </row>
    <row r="398" spans="1:19" x14ac:dyDescent="0.35">
      <c r="A398" s="193">
        <v>43991</v>
      </c>
      <c r="B398">
        <v>217.829059</v>
      </c>
      <c r="C398">
        <v>303.11905400000001</v>
      </c>
      <c r="D398">
        <v>29.75</v>
      </c>
      <c r="E398">
        <v>71.11</v>
      </c>
      <c r="F398">
        <v>68.77</v>
      </c>
      <c r="G398">
        <v>89.23</v>
      </c>
      <c r="I398" s="116"/>
      <c r="J398" s="94" t="s">
        <v>17</v>
      </c>
      <c r="K398" s="94">
        <v>164.546606</v>
      </c>
      <c r="L398" s="94">
        <v>224.17658299999999</v>
      </c>
      <c r="M398" s="94">
        <v>85.62</v>
      </c>
      <c r="N398" s="94">
        <v>56.31</v>
      </c>
      <c r="O398" s="94">
        <v>45.84</v>
      </c>
      <c r="P398" s="117">
        <v>62.19</v>
      </c>
      <c r="Q398" s="94"/>
      <c r="R398" s="94"/>
      <c r="S398" s="94"/>
    </row>
    <row r="399" spans="1:19" x14ac:dyDescent="0.35">
      <c r="A399" s="196">
        <v>43990</v>
      </c>
      <c r="B399" s="62">
        <v>220.46311499999999</v>
      </c>
      <c r="C399" s="62">
        <v>306.24757399999999</v>
      </c>
      <c r="D399" s="62">
        <v>28.12</v>
      </c>
      <c r="E399" s="62">
        <v>72.83</v>
      </c>
      <c r="F399" s="62">
        <v>70.78</v>
      </c>
      <c r="G399">
        <v>91.4</v>
      </c>
      <c r="I399" s="121"/>
      <c r="J399" s="122" t="s">
        <v>0</v>
      </c>
      <c r="K399" s="123">
        <v>43908</v>
      </c>
      <c r="L399" s="123">
        <v>43913</v>
      </c>
      <c r="M399" s="123">
        <v>43906</v>
      </c>
      <c r="N399" s="123">
        <v>43913</v>
      </c>
      <c r="O399" s="123">
        <v>43908</v>
      </c>
      <c r="P399" s="124">
        <v>43908</v>
      </c>
      <c r="Q399" s="112"/>
      <c r="R399" s="112"/>
      <c r="S399" s="94"/>
    </row>
    <row r="400" spans="1:19" x14ac:dyDescent="0.35">
      <c r="A400" s="196">
        <v>43987</v>
      </c>
      <c r="B400" s="62">
        <v>220.978756</v>
      </c>
      <c r="C400" s="62">
        <v>303.05435599999998</v>
      </c>
      <c r="D400" s="62">
        <v>27.89</v>
      </c>
      <c r="E400" s="62">
        <v>73.150000000000006</v>
      </c>
      <c r="F400" s="62">
        <v>70.77</v>
      </c>
      <c r="G400">
        <v>91.56</v>
      </c>
      <c r="P400" s="94"/>
      <c r="Q400" s="94"/>
      <c r="R400" s="94"/>
      <c r="S400" s="94"/>
    </row>
    <row r="401" spans="1:19" x14ac:dyDescent="0.35">
      <c r="A401" s="196">
        <v>43986</v>
      </c>
      <c r="B401" s="62">
        <v>215.70372699999999</v>
      </c>
      <c r="C401" s="62">
        <v>295.80003699999997</v>
      </c>
      <c r="D401" s="62">
        <v>27.66</v>
      </c>
      <c r="E401" s="62">
        <v>72.36</v>
      </c>
      <c r="F401" s="62">
        <v>67.069999999999993</v>
      </c>
      <c r="G401">
        <v>88.21</v>
      </c>
      <c r="P401" s="94"/>
      <c r="Q401" s="94"/>
      <c r="R401" s="94"/>
      <c r="S401" s="94"/>
    </row>
    <row r="402" spans="1:19" x14ac:dyDescent="0.35">
      <c r="A402" s="196">
        <v>43985</v>
      </c>
      <c r="B402" s="62">
        <v>217.299451</v>
      </c>
      <c r="C402" s="62">
        <v>299.59802200000001</v>
      </c>
      <c r="D402" s="62">
        <v>29.61</v>
      </c>
      <c r="E402" s="62">
        <v>72.91</v>
      </c>
      <c r="F402" s="62">
        <v>67.37</v>
      </c>
      <c r="G402">
        <v>88.63</v>
      </c>
    </row>
    <row r="403" spans="1:19" x14ac:dyDescent="0.35">
      <c r="A403" s="196">
        <v>43984</v>
      </c>
      <c r="B403" s="62">
        <v>211.872139</v>
      </c>
      <c r="C403" s="62">
        <v>295.75151899999997</v>
      </c>
      <c r="D403" s="62">
        <v>30.68</v>
      </c>
      <c r="E403" s="62">
        <v>70.06</v>
      </c>
      <c r="F403" s="62">
        <v>62.75</v>
      </c>
      <c r="G403">
        <v>83.02</v>
      </c>
    </row>
    <row r="404" spans="1:19" x14ac:dyDescent="0.35">
      <c r="A404" s="196">
        <v>43983</v>
      </c>
      <c r="B404" s="62">
        <v>208.59958</v>
      </c>
      <c r="C404" s="62">
        <v>293.80678899999998</v>
      </c>
      <c r="D404" s="62">
        <v>30.1</v>
      </c>
      <c r="E404" s="62">
        <v>70.06</v>
      </c>
      <c r="F404" s="62">
        <v>60.83</v>
      </c>
      <c r="G404">
        <v>79.7</v>
      </c>
    </row>
    <row r="405" spans="1:19" x14ac:dyDescent="0.35">
      <c r="A405" s="196">
        <v>43980</v>
      </c>
      <c r="B405" s="62">
        <v>206.35225199999999</v>
      </c>
      <c r="C405" s="62">
        <v>291.98729200000002</v>
      </c>
      <c r="D405" s="62">
        <v>31.13</v>
      </c>
      <c r="E405" s="62">
        <v>69.16</v>
      </c>
      <c r="F405" s="62">
        <v>59.32</v>
      </c>
      <c r="G405">
        <v>78.83</v>
      </c>
    </row>
    <row r="406" spans="1:19" x14ac:dyDescent="0.35">
      <c r="A406" s="196">
        <v>43979</v>
      </c>
      <c r="B406" s="62">
        <v>209.57547299999999</v>
      </c>
      <c r="C406" s="62">
        <v>293.81613199999998</v>
      </c>
      <c r="D406" s="62">
        <v>29.01</v>
      </c>
      <c r="E406" s="62">
        <v>71.010000000000005</v>
      </c>
      <c r="F406" s="62">
        <v>61.42</v>
      </c>
      <c r="G406">
        <v>81.03</v>
      </c>
    </row>
    <row r="407" spans="1:19" x14ac:dyDescent="0.35">
      <c r="A407" s="196">
        <v>43978</v>
      </c>
      <c r="B407" s="62">
        <v>206.37922900000001</v>
      </c>
      <c r="C407" s="62">
        <v>294.42574200000001</v>
      </c>
      <c r="D407" s="62">
        <v>29.4</v>
      </c>
      <c r="E407" s="62">
        <v>70.5</v>
      </c>
      <c r="F407" s="62">
        <v>61.03</v>
      </c>
      <c r="G407">
        <v>80.98</v>
      </c>
    </row>
    <row r="408" spans="1:19" x14ac:dyDescent="0.35">
      <c r="A408" s="196">
        <v>43977</v>
      </c>
      <c r="B408" s="62">
        <v>205.65108799999999</v>
      </c>
      <c r="C408" s="62">
        <v>291.000338</v>
      </c>
      <c r="D408" s="62">
        <v>28.04</v>
      </c>
      <c r="E408" s="62">
        <v>68.61</v>
      </c>
      <c r="F408" s="62">
        <v>59.02</v>
      </c>
      <c r="G408">
        <v>79.040000000000006</v>
      </c>
    </row>
    <row r="409" spans="1:19" x14ac:dyDescent="0.35">
      <c r="A409" s="196">
        <v>43976</v>
      </c>
      <c r="B409" s="62">
        <v>200.60645600000001</v>
      </c>
      <c r="C409" s="62">
        <v>288.92532899999998</v>
      </c>
      <c r="D409" s="62">
        <v>29.16</v>
      </c>
      <c r="E409" s="62">
        <v>66.59</v>
      </c>
      <c r="F409" s="62">
        <v>56.58</v>
      </c>
      <c r="G409">
        <v>76.19</v>
      </c>
    </row>
    <row r="410" spans="1:19" x14ac:dyDescent="0.35">
      <c r="A410" s="196">
        <v>43973</v>
      </c>
      <c r="B410" s="62">
        <v>200.60645600000001</v>
      </c>
      <c r="C410" s="62">
        <v>287.62554299999999</v>
      </c>
      <c r="D410" s="62">
        <v>31.42</v>
      </c>
      <c r="E410" s="62">
        <v>65.87</v>
      </c>
      <c r="F410" s="62">
        <v>56.51</v>
      </c>
      <c r="G410">
        <v>75.09</v>
      </c>
    </row>
    <row r="411" spans="1:19" x14ac:dyDescent="0.35">
      <c r="A411" s="196">
        <v>43972</v>
      </c>
      <c r="B411" s="62">
        <v>200.767495</v>
      </c>
      <c r="C411" s="62">
        <v>286.55941799999999</v>
      </c>
      <c r="D411" s="62">
        <v>32.32</v>
      </c>
      <c r="E411" s="62">
        <v>66.09</v>
      </c>
      <c r="F411" s="62">
        <v>57.99</v>
      </c>
      <c r="G411">
        <v>75.599999999999994</v>
      </c>
    </row>
    <row r="412" spans="1:19" x14ac:dyDescent="0.35">
      <c r="A412" s="196">
        <v>43971</v>
      </c>
      <c r="B412" s="62">
        <v>202.284595</v>
      </c>
      <c r="C412" s="62">
        <v>287.66571599999997</v>
      </c>
      <c r="D412" s="62">
        <v>29.11</v>
      </c>
      <c r="E412" s="62">
        <v>66.010000000000005</v>
      </c>
      <c r="F412" s="62">
        <v>58.63</v>
      </c>
      <c r="G412">
        <v>76.14</v>
      </c>
    </row>
    <row r="413" spans="1:19" x14ac:dyDescent="0.35">
      <c r="A413" s="196">
        <v>43970</v>
      </c>
      <c r="B413" s="62">
        <v>200.290436</v>
      </c>
      <c r="C413" s="62">
        <v>284.58831400000003</v>
      </c>
      <c r="D413" s="62">
        <v>30.17</v>
      </c>
      <c r="E413" s="62">
        <v>66.180000000000007</v>
      </c>
      <c r="F413" s="62">
        <v>58.79</v>
      </c>
      <c r="G413">
        <v>76.319999999999993</v>
      </c>
    </row>
    <row r="414" spans="1:19" x14ac:dyDescent="0.35">
      <c r="A414" s="196">
        <v>43969</v>
      </c>
      <c r="B414" s="62">
        <v>201.73685900000001</v>
      </c>
      <c r="C414" s="62">
        <v>287.984982</v>
      </c>
      <c r="D414" s="62">
        <v>29.06</v>
      </c>
      <c r="E414" s="62">
        <v>65.47</v>
      </c>
      <c r="F414" s="62">
        <v>58.39</v>
      </c>
      <c r="G414">
        <v>75.89</v>
      </c>
    </row>
    <row r="415" spans="1:19" x14ac:dyDescent="0.35">
      <c r="A415" s="196">
        <v>43966</v>
      </c>
      <c r="B415" s="62">
        <v>193.69880000000001</v>
      </c>
      <c r="C415" s="62">
        <v>280.52463999999998</v>
      </c>
      <c r="D415" s="62">
        <v>34.47</v>
      </c>
      <c r="E415" s="62">
        <v>63.03</v>
      </c>
      <c r="F415" s="62">
        <v>56.35</v>
      </c>
      <c r="G415">
        <v>72.760000000000005</v>
      </c>
    </row>
    <row r="416" spans="1:19" x14ac:dyDescent="0.35">
      <c r="A416" s="196">
        <v>43965</v>
      </c>
      <c r="B416" s="62">
        <v>192.87122400000001</v>
      </c>
      <c r="C416" s="62">
        <v>279.42975200000001</v>
      </c>
      <c r="D416" s="62">
        <v>36.32</v>
      </c>
      <c r="E416" s="62">
        <v>63.14</v>
      </c>
      <c r="F416" s="62">
        <v>56.26</v>
      </c>
      <c r="G416">
        <v>72.38</v>
      </c>
    </row>
    <row r="417" spans="1:7" x14ac:dyDescent="0.35">
      <c r="A417" s="196">
        <v>43964</v>
      </c>
      <c r="B417" s="62">
        <v>196.98413099999999</v>
      </c>
      <c r="C417" s="62">
        <v>278.51818100000003</v>
      </c>
      <c r="D417" s="62">
        <v>33.42</v>
      </c>
      <c r="E417" s="62">
        <v>65.05</v>
      </c>
      <c r="F417" s="62">
        <v>58.01</v>
      </c>
      <c r="G417">
        <v>74.319999999999993</v>
      </c>
    </row>
    <row r="418" spans="1:7" x14ac:dyDescent="0.35">
      <c r="A418" s="196">
        <v>43963</v>
      </c>
      <c r="B418" s="62">
        <v>200.99237099999999</v>
      </c>
      <c r="C418" s="62">
        <v>282.53548999999998</v>
      </c>
      <c r="D418" s="62">
        <v>27.67</v>
      </c>
      <c r="E418" s="62">
        <v>67.34</v>
      </c>
      <c r="F418" s="62">
        <v>59.99</v>
      </c>
      <c r="G418">
        <v>76.849999999999994</v>
      </c>
    </row>
    <row r="419" spans="1:7" x14ac:dyDescent="0.35">
      <c r="A419" s="196">
        <v>43962</v>
      </c>
      <c r="B419" s="62">
        <v>200.39961400000001</v>
      </c>
      <c r="C419" s="62">
        <v>287.50857999999999</v>
      </c>
      <c r="D419" s="62">
        <v>29.91</v>
      </c>
      <c r="E419" s="62">
        <v>68.010000000000005</v>
      </c>
      <c r="F419" s="62">
        <v>60.15</v>
      </c>
      <c r="G419">
        <v>77.61</v>
      </c>
    </row>
    <row r="420" spans="1:7" x14ac:dyDescent="0.35">
      <c r="A420" s="196">
        <v>43959</v>
      </c>
      <c r="B420" s="62">
        <v>201.161574</v>
      </c>
      <c r="C420" s="62">
        <v>286.40625399999999</v>
      </c>
      <c r="D420" s="62">
        <v>29.66</v>
      </c>
      <c r="E420" s="62">
        <v>69.05</v>
      </c>
      <c r="F420" s="62">
        <v>60.76</v>
      </c>
      <c r="G420">
        <v>78.41</v>
      </c>
    </row>
    <row r="421" spans="1:7" x14ac:dyDescent="0.35">
      <c r="A421" s="196">
        <v>43958</v>
      </c>
      <c r="B421" s="62">
        <v>199.388578</v>
      </c>
      <c r="C421" s="62">
        <v>283.89333699999997</v>
      </c>
      <c r="D421" s="62">
        <v>32.43</v>
      </c>
      <c r="E421" s="62">
        <v>69.22</v>
      </c>
      <c r="F421" s="62">
        <v>60.67</v>
      </c>
      <c r="G421">
        <v>78.47</v>
      </c>
    </row>
    <row r="422" spans="1:7" x14ac:dyDescent="0.35">
      <c r="A422" s="196">
        <v>43957</v>
      </c>
      <c r="B422" s="62">
        <v>197.17744999999999</v>
      </c>
      <c r="C422" s="62">
        <v>280.687299</v>
      </c>
      <c r="D422" s="62">
        <v>34.81</v>
      </c>
      <c r="E422" s="62">
        <v>68.5</v>
      </c>
      <c r="F422" s="62">
        <v>59.34</v>
      </c>
      <c r="G422">
        <v>78.06</v>
      </c>
    </row>
    <row r="423" spans="1:7" x14ac:dyDescent="0.35">
      <c r="A423" s="196">
        <v>43956</v>
      </c>
      <c r="B423" s="62">
        <v>197.92711</v>
      </c>
      <c r="C423" s="62">
        <v>281.028571</v>
      </c>
      <c r="D423" s="62">
        <v>34.51</v>
      </c>
      <c r="E423" s="62">
        <v>66.540000000000006</v>
      </c>
      <c r="F423" s="62">
        <v>59.23</v>
      </c>
      <c r="G423">
        <v>77.95</v>
      </c>
    </row>
    <row r="424" spans="1:7" x14ac:dyDescent="0.35">
      <c r="A424" s="196">
        <v>43955</v>
      </c>
      <c r="B424" s="62">
        <v>193.62695199999999</v>
      </c>
      <c r="C424" s="62">
        <v>276.23359599999998</v>
      </c>
      <c r="D424" s="62">
        <v>38.32</v>
      </c>
      <c r="E424" s="62">
        <v>65.760000000000005</v>
      </c>
      <c r="F424" s="62">
        <v>57.78</v>
      </c>
      <c r="G424">
        <v>77</v>
      </c>
    </row>
    <row r="425" spans="1:7" x14ac:dyDescent="0.35">
      <c r="A425" s="196">
        <v>43952</v>
      </c>
      <c r="B425" s="62">
        <v>198.61602199999999</v>
      </c>
      <c r="C425" s="62">
        <v>274.87210399999998</v>
      </c>
      <c r="D425" s="62">
        <v>33.909999999999997</v>
      </c>
      <c r="E425" s="62">
        <v>66.8</v>
      </c>
      <c r="F425" s="62">
        <v>59.87</v>
      </c>
      <c r="G425">
        <v>79.92</v>
      </c>
    </row>
    <row r="426" spans="1:7" x14ac:dyDescent="0.35">
      <c r="A426" s="196">
        <v>43951</v>
      </c>
      <c r="B426" s="62">
        <v>200.436487</v>
      </c>
      <c r="C426" s="62">
        <v>282.86769700000002</v>
      </c>
      <c r="D426" s="62">
        <v>33.909999999999997</v>
      </c>
      <c r="E426" s="62">
        <v>67.58</v>
      </c>
      <c r="F426" s="62">
        <v>61.07</v>
      </c>
      <c r="G426">
        <v>80.510000000000005</v>
      </c>
    </row>
    <row r="427" spans="1:7" x14ac:dyDescent="0.35">
      <c r="A427" s="196">
        <v>43950</v>
      </c>
      <c r="B427" s="62">
        <v>204.88625999999999</v>
      </c>
      <c r="C427" s="62">
        <v>287.92897699999997</v>
      </c>
      <c r="D427" s="62">
        <v>30.72</v>
      </c>
      <c r="E427" s="62">
        <v>68.44</v>
      </c>
      <c r="F427" s="62">
        <v>63.37</v>
      </c>
      <c r="G427">
        <v>83.61</v>
      </c>
    </row>
    <row r="428" spans="1:7" x14ac:dyDescent="0.35">
      <c r="A428" s="196">
        <v>43949</v>
      </c>
      <c r="B428" s="62">
        <v>201.29616300000001</v>
      </c>
      <c r="C428" s="62">
        <v>281.868403</v>
      </c>
      <c r="D428" s="62">
        <v>33.01</v>
      </c>
      <c r="E428" s="62">
        <v>66.55</v>
      </c>
      <c r="F428" s="62">
        <v>61.06</v>
      </c>
      <c r="G428">
        <v>81.150000000000006</v>
      </c>
    </row>
    <row r="429" spans="1:7" x14ac:dyDescent="0.35">
      <c r="A429" s="196">
        <v>43948</v>
      </c>
      <c r="B429" s="62">
        <v>197.90001699999999</v>
      </c>
      <c r="C429" s="62">
        <v>281.526051</v>
      </c>
      <c r="D429" s="62">
        <v>34.72</v>
      </c>
      <c r="E429" s="62">
        <v>64.44</v>
      </c>
      <c r="F429" s="62">
        <v>58.01</v>
      </c>
      <c r="G429">
        <v>77.69</v>
      </c>
    </row>
    <row r="430" spans="1:7" x14ac:dyDescent="0.35">
      <c r="A430" s="196">
        <v>43945</v>
      </c>
      <c r="B430" s="62">
        <v>194.20487800000001</v>
      </c>
      <c r="C430" s="62">
        <v>277.34337199999999</v>
      </c>
      <c r="D430" s="62">
        <v>40.17</v>
      </c>
      <c r="E430" s="62">
        <v>63.89</v>
      </c>
      <c r="F430" s="62">
        <v>56</v>
      </c>
      <c r="G430">
        <v>75.290000000000006</v>
      </c>
    </row>
    <row r="431" spans="1:7" x14ac:dyDescent="0.35">
      <c r="A431" s="196">
        <v>43944</v>
      </c>
      <c r="B431" s="62">
        <v>196.33546699999999</v>
      </c>
      <c r="C431" s="62">
        <v>275.08112699999998</v>
      </c>
      <c r="D431" s="62">
        <v>40.35</v>
      </c>
      <c r="E431" s="62">
        <v>63.4</v>
      </c>
      <c r="F431" s="62">
        <v>56.96</v>
      </c>
      <c r="G431">
        <v>76.150000000000006</v>
      </c>
    </row>
    <row r="432" spans="1:7" x14ac:dyDescent="0.35">
      <c r="A432" s="196">
        <v>43943</v>
      </c>
      <c r="B432" s="62">
        <v>194.55319900000001</v>
      </c>
      <c r="C432" s="62">
        <v>274.22127699999999</v>
      </c>
      <c r="D432" s="62">
        <v>43.96</v>
      </c>
      <c r="E432" s="62">
        <v>63.61</v>
      </c>
      <c r="F432" s="62">
        <v>56.27</v>
      </c>
      <c r="G432">
        <v>75.91</v>
      </c>
    </row>
    <row r="433" spans="1:7" x14ac:dyDescent="0.35">
      <c r="A433" s="196">
        <v>43942</v>
      </c>
      <c r="B433" s="62">
        <v>190.93266</v>
      </c>
      <c r="C433" s="62">
        <v>268.34819299999998</v>
      </c>
      <c r="D433" s="62">
        <v>48.22</v>
      </c>
      <c r="E433" s="62">
        <v>62.39</v>
      </c>
      <c r="F433" s="62">
        <v>55.32</v>
      </c>
      <c r="G433">
        <v>75.56</v>
      </c>
    </row>
    <row r="434" spans="1:7" x14ac:dyDescent="0.35">
      <c r="A434" s="196">
        <v>43941</v>
      </c>
      <c r="B434" s="62">
        <v>197.70433199999999</v>
      </c>
      <c r="C434" s="62">
        <v>276.40258399999999</v>
      </c>
      <c r="D434" s="62">
        <v>41.3</v>
      </c>
      <c r="E434" s="62">
        <v>63.05</v>
      </c>
      <c r="F434" s="62">
        <v>57.3</v>
      </c>
      <c r="G434">
        <v>78.25</v>
      </c>
    </row>
    <row r="435" spans="1:7" x14ac:dyDescent="0.35">
      <c r="A435" s="196">
        <v>43938</v>
      </c>
      <c r="B435" s="62">
        <v>196.41662400000001</v>
      </c>
      <c r="C435" s="62">
        <v>279.463573</v>
      </c>
      <c r="D435" s="62">
        <v>41.2</v>
      </c>
      <c r="E435" s="62">
        <v>63.96</v>
      </c>
      <c r="F435" s="62">
        <v>57.53</v>
      </c>
      <c r="G435">
        <v>77.88</v>
      </c>
    </row>
    <row r="436" spans="1:7" x14ac:dyDescent="0.35">
      <c r="A436" s="196">
        <v>43937</v>
      </c>
      <c r="B436" s="62">
        <v>191.416977</v>
      </c>
      <c r="C436" s="62">
        <v>273.08092499999998</v>
      </c>
      <c r="D436" s="62">
        <v>43.26</v>
      </c>
      <c r="E436" s="62">
        <v>62.83</v>
      </c>
      <c r="F436" s="62">
        <v>55.75</v>
      </c>
      <c r="G436">
        <v>75.87</v>
      </c>
    </row>
    <row r="437" spans="1:7" x14ac:dyDescent="0.35">
      <c r="A437" s="196">
        <v>43936</v>
      </c>
      <c r="B437" s="62">
        <v>190.28959800000001</v>
      </c>
      <c r="C437" s="62">
        <v>271.10683399999999</v>
      </c>
      <c r="D437" s="62">
        <v>44.96</v>
      </c>
      <c r="E437" s="62">
        <v>64.05</v>
      </c>
      <c r="F437" s="62">
        <v>56.27</v>
      </c>
      <c r="G437">
        <v>76.69</v>
      </c>
    </row>
    <row r="438" spans="1:7" x14ac:dyDescent="0.35">
      <c r="A438" s="196">
        <v>43935</v>
      </c>
      <c r="B438" s="62">
        <v>196.657162</v>
      </c>
      <c r="C438" s="62">
        <v>275.92486100000002</v>
      </c>
      <c r="D438" s="62">
        <v>40.479999999999997</v>
      </c>
      <c r="E438" s="62">
        <v>67.06</v>
      </c>
      <c r="F438" s="62">
        <v>59.01</v>
      </c>
      <c r="G438">
        <v>79.98</v>
      </c>
    </row>
    <row r="439" spans="1:7" x14ac:dyDescent="0.35">
      <c r="A439" s="196">
        <v>43934</v>
      </c>
      <c r="B439" s="62">
        <v>195.74826999999999</v>
      </c>
      <c r="C439" s="62">
        <v>270.717828</v>
      </c>
      <c r="D439" s="62">
        <v>44.71</v>
      </c>
      <c r="E439" s="62">
        <v>67.989999999999995</v>
      </c>
      <c r="F439" s="62">
        <v>59.76</v>
      </c>
      <c r="G439">
        <v>80.239999999999995</v>
      </c>
    </row>
    <row r="440" spans="1:7" x14ac:dyDescent="0.35">
      <c r="A440" s="196">
        <v>43931</v>
      </c>
      <c r="B440" s="62">
        <v>195.444841</v>
      </c>
      <c r="C440" s="62">
        <v>271.87075599999997</v>
      </c>
      <c r="D440" s="62">
        <v>44.71</v>
      </c>
      <c r="E440" s="62">
        <v>67.73</v>
      </c>
      <c r="F440" s="62">
        <v>59.56</v>
      </c>
      <c r="G440">
        <v>80.06</v>
      </c>
    </row>
    <row r="441" spans="1:7" x14ac:dyDescent="0.35">
      <c r="A441" s="196">
        <v>43930</v>
      </c>
      <c r="B441" s="62">
        <v>195.444841</v>
      </c>
      <c r="C441" s="62">
        <v>271.69376999999997</v>
      </c>
      <c r="D441" s="62">
        <v>44.71</v>
      </c>
      <c r="E441" s="62">
        <v>67.86</v>
      </c>
      <c r="F441" s="62">
        <v>59.68</v>
      </c>
      <c r="G441">
        <v>80.22</v>
      </c>
    </row>
    <row r="442" spans="1:7" x14ac:dyDescent="0.35">
      <c r="A442" s="196">
        <v>43929</v>
      </c>
      <c r="B442" s="62">
        <v>192.57882799999999</v>
      </c>
      <c r="C442" s="62">
        <v>269.30769099999998</v>
      </c>
      <c r="D442" s="62">
        <v>45.3</v>
      </c>
      <c r="E442" s="62">
        <v>66.55</v>
      </c>
      <c r="F442" s="62">
        <v>58.55</v>
      </c>
      <c r="G442">
        <v>78.430000000000007</v>
      </c>
    </row>
    <row r="443" spans="1:7" x14ac:dyDescent="0.35">
      <c r="A443" s="196">
        <v>43928</v>
      </c>
      <c r="B443" s="62">
        <v>192.656711</v>
      </c>
      <c r="C443" s="62">
        <v>262.57105999999999</v>
      </c>
      <c r="D443" s="62">
        <v>46.29</v>
      </c>
      <c r="E443" s="62">
        <v>67.33</v>
      </c>
      <c r="F443" s="62">
        <v>59.31</v>
      </c>
      <c r="G443">
        <v>79.239999999999995</v>
      </c>
    </row>
    <row r="444" spans="1:7" x14ac:dyDescent="0.35">
      <c r="A444" s="196">
        <v>43927</v>
      </c>
      <c r="B444" s="62">
        <v>189.31614500000001</v>
      </c>
      <c r="C444" s="62">
        <v>263.06518199999999</v>
      </c>
      <c r="D444" s="62">
        <v>43.03</v>
      </c>
      <c r="E444" s="62">
        <v>64.94</v>
      </c>
      <c r="F444" s="62">
        <v>56.71</v>
      </c>
      <c r="G444">
        <v>76.48</v>
      </c>
    </row>
    <row r="445" spans="1:7" x14ac:dyDescent="0.35">
      <c r="A445" s="196">
        <v>43924</v>
      </c>
      <c r="B445" s="62">
        <v>182.630865</v>
      </c>
      <c r="C445" s="62">
        <v>248.08737099999999</v>
      </c>
      <c r="D445" s="62">
        <v>45.88</v>
      </c>
      <c r="E445" s="62">
        <v>63.22</v>
      </c>
      <c r="F445" s="62">
        <v>53.24</v>
      </c>
      <c r="G445">
        <v>72.89</v>
      </c>
    </row>
    <row r="446" spans="1:7" x14ac:dyDescent="0.35">
      <c r="A446" s="196">
        <v>43923</v>
      </c>
      <c r="B446" s="62">
        <v>184.37439499999999</v>
      </c>
      <c r="C446" s="62">
        <v>250.20275899999999</v>
      </c>
      <c r="D446" s="62">
        <v>49.92</v>
      </c>
      <c r="E446" s="62">
        <v>65.709999999999994</v>
      </c>
      <c r="F446" s="62">
        <v>55.42</v>
      </c>
      <c r="G446">
        <v>75.66</v>
      </c>
    </row>
    <row r="447" spans="1:7" x14ac:dyDescent="0.35">
      <c r="A447" s="196">
        <v>43922</v>
      </c>
      <c r="B447" s="62">
        <v>183.522762</v>
      </c>
      <c r="C447" s="62">
        <v>245.8313</v>
      </c>
      <c r="D447" s="62">
        <v>51.14</v>
      </c>
      <c r="E447" s="62">
        <v>64.06</v>
      </c>
      <c r="F447" s="62">
        <v>54.91</v>
      </c>
      <c r="G447">
        <v>74.81</v>
      </c>
    </row>
    <row r="448" spans="1:7" x14ac:dyDescent="0.35">
      <c r="A448" s="196">
        <v>43921</v>
      </c>
      <c r="B448" s="62">
        <v>188.877804</v>
      </c>
      <c r="C448" s="62">
        <v>254.55619200000001</v>
      </c>
      <c r="D448" s="62">
        <v>48.59</v>
      </c>
      <c r="E448" s="62">
        <v>65.790000000000006</v>
      </c>
      <c r="F448" s="62">
        <v>58.55</v>
      </c>
      <c r="G448">
        <v>78.36</v>
      </c>
    </row>
    <row r="449" spans="1:7" x14ac:dyDescent="0.35">
      <c r="A449" s="196">
        <v>43920</v>
      </c>
      <c r="B449" s="62">
        <v>185.90995899999999</v>
      </c>
      <c r="C449" s="62">
        <v>255.65543299999999</v>
      </c>
      <c r="D449" s="62">
        <v>55.63</v>
      </c>
      <c r="E449" s="62">
        <v>63.86</v>
      </c>
      <c r="F449" s="62">
        <v>57.39</v>
      </c>
      <c r="G449">
        <v>76.290000000000006</v>
      </c>
    </row>
    <row r="450" spans="1:7" x14ac:dyDescent="0.35">
      <c r="A450" s="196">
        <v>43917</v>
      </c>
      <c r="B450" s="62">
        <v>183.37918300000001</v>
      </c>
      <c r="C450" s="62">
        <v>248.82871299999999</v>
      </c>
      <c r="D450" s="62">
        <v>60.99</v>
      </c>
      <c r="E450" s="62">
        <v>64.41</v>
      </c>
      <c r="F450" s="62">
        <v>58.04</v>
      </c>
      <c r="G450">
        <v>76.569999999999993</v>
      </c>
    </row>
    <row r="451" spans="1:7" x14ac:dyDescent="0.35">
      <c r="A451" s="196">
        <v>43916</v>
      </c>
      <c r="B451" s="62">
        <v>189.778785</v>
      </c>
      <c r="C451" s="62">
        <v>256.19444299999998</v>
      </c>
      <c r="D451" s="62">
        <v>54.31</v>
      </c>
      <c r="E451" s="62">
        <v>66.150000000000006</v>
      </c>
      <c r="F451" s="62">
        <v>59.96</v>
      </c>
      <c r="G451">
        <v>78.86</v>
      </c>
    </row>
    <row r="452" spans="1:7" x14ac:dyDescent="0.35">
      <c r="A452" s="196">
        <v>43915</v>
      </c>
      <c r="B452" s="62">
        <v>185.10047900000001</v>
      </c>
      <c r="C452" s="62">
        <v>248.242187</v>
      </c>
      <c r="D452" s="62">
        <v>57.13</v>
      </c>
      <c r="E452" s="62">
        <v>64.55</v>
      </c>
      <c r="F452" s="62">
        <v>58.2</v>
      </c>
      <c r="G452">
        <v>77.22</v>
      </c>
    </row>
    <row r="453" spans="1:7" x14ac:dyDescent="0.35">
      <c r="A453" s="196">
        <v>43914</v>
      </c>
      <c r="B453" s="62">
        <v>179.43526399999999</v>
      </c>
      <c r="C453" s="62">
        <v>243.01762099999999</v>
      </c>
      <c r="D453" s="62">
        <v>52.53</v>
      </c>
      <c r="E453" s="62">
        <v>61.87</v>
      </c>
      <c r="F453" s="62">
        <v>54.83</v>
      </c>
      <c r="G453">
        <v>73.650000000000006</v>
      </c>
    </row>
    <row r="454" spans="1:7" x14ac:dyDescent="0.35">
      <c r="A454" s="196">
        <v>43913</v>
      </c>
      <c r="B454" s="62">
        <v>165.320999</v>
      </c>
      <c r="C454" s="62">
        <v>224.17658299999999</v>
      </c>
      <c r="D454" s="62">
        <v>64.430000000000007</v>
      </c>
      <c r="E454" s="62">
        <v>56.31</v>
      </c>
      <c r="F454" s="62">
        <v>47.65</v>
      </c>
      <c r="G454">
        <v>64.430000000000007</v>
      </c>
    </row>
    <row r="455" spans="1:7" x14ac:dyDescent="0.35">
      <c r="A455" s="196">
        <v>43910</v>
      </c>
      <c r="B455" s="62">
        <v>172.60145299999999</v>
      </c>
      <c r="C455" s="62">
        <v>232.53013999999999</v>
      </c>
      <c r="D455" s="62">
        <v>68.209999999999994</v>
      </c>
      <c r="E455" s="62">
        <v>59.25</v>
      </c>
      <c r="F455" s="62">
        <v>49.54</v>
      </c>
      <c r="G455">
        <v>66.77</v>
      </c>
    </row>
    <row r="456" spans="1:7" x14ac:dyDescent="0.35">
      <c r="A456" s="196">
        <v>43909</v>
      </c>
      <c r="B456" s="62">
        <v>169.75086999999999</v>
      </c>
      <c r="C456" s="62">
        <v>238.361335</v>
      </c>
      <c r="D456" s="62">
        <v>78.349999999999994</v>
      </c>
      <c r="E456" s="62">
        <v>60.51</v>
      </c>
      <c r="F456" s="62">
        <v>46.8</v>
      </c>
      <c r="G456">
        <v>64.680000000000007</v>
      </c>
    </row>
    <row r="457" spans="1:7" x14ac:dyDescent="0.35">
      <c r="A457" s="196">
        <v>43908</v>
      </c>
      <c r="B457" s="62">
        <v>164.546606</v>
      </c>
      <c r="C457" s="62">
        <v>233.71322599999999</v>
      </c>
      <c r="D457" s="62">
        <v>84.8</v>
      </c>
      <c r="E457" s="62">
        <v>57.58</v>
      </c>
      <c r="F457" s="62">
        <v>45.84</v>
      </c>
      <c r="G457">
        <v>62.19</v>
      </c>
    </row>
    <row r="458" spans="1:7" x14ac:dyDescent="0.35">
      <c r="A458" s="196">
        <v>43907</v>
      </c>
      <c r="B458" s="62">
        <v>171.368313</v>
      </c>
      <c r="C458" s="62">
        <v>243.199825</v>
      </c>
      <c r="D458" s="62">
        <v>77.260000000000005</v>
      </c>
      <c r="E458" s="62">
        <v>60.24</v>
      </c>
      <c r="F458" s="62">
        <v>49.21</v>
      </c>
      <c r="G458">
        <v>66.42</v>
      </c>
    </row>
    <row r="459" spans="1:7" x14ac:dyDescent="0.35">
      <c r="A459" s="196">
        <v>43906</v>
      </c>
      <c r="B459" s="62">
        <v>167.23990699999999</v>
      </c>
      <c r="C459" s="62">
        <v>230.080814</v>
      </c>
      <c r="D459" s="62">
        <v>85.62</v>
      </c>
      <c r="E459" s="62">
        <v>58.62</v>
      </c>
      <c r="F459" s="62">
        <v>48.68</v>
      </c>
      <c r="G459">
        <v>66.040000000000006</v>
      </c>
    </row>
    <row r="460" spans="1:7" x14ac:dyDescent="0.35">
      <c r="A460" s="196">
        <v>43903</v>
      </c>
      <c r="B460" s="62">
        <v>175.60817599999999</v>
      </c>
      <c r="C460" s="62">
        <v>255.83737099999999</v>
      </c>
      <c r="D460" s="62">
        <v>74.33</v>
      </c>
      <c r="E460" s="62">
        <v>63.31</v>
      </c>
      <c r="F460" s="62">
        <v>54.46</v>
      </c>
      <c r="G460">
        <v>72.62</v>
      </c>
    </row>
    <row r="461" spans="1:7" x14ac:dyDescent="0.35">
      <c r="A461" s="196">
        <v>43902</v>
      </c>
      <c r="B461" s="62">
        <v>173.08076500000001</v>
      </c>
      <c r="C461" s="62">
        <v>241.23645300000001</v>
      </c>
      <c r="D461" s="62">
        <v>71.52</v>
      </c>
      <c r="E461" s="62">
        <v>62.91</v>
      </c>
      <c r="F461" s="62">
        <v>54.45</v>
      </c>
      <c r="G461">
        <v>72.569999999999993</v>
      </c>
    </row>
    <row r="462" spans="1:7" x14ac:dyDescent="0.35">
      <c r="A462" s="196">
        <v>43901</v>
      </c>
      <c r="B462" s="62">
        <v>195.71530000000001</v>
      </c>
      <c r="C462" s="62">
        <v>263.09499099999999</v>
      </c>
      <c r="D462" s="62">
        <v>53.76</v>
      </c>
      <c r="E462" s="62">
        <v>71.459999999999994</v>
      </c>
      <c r="F462" s="62">
        <v>64.459999999999994</v>
      </c>
      <c r="G462">
        <v>85.39</v>
      </c>
    </row>
    <row r="463" spans="1:7" x14ac:dyDescent="0.35">
      <c r="A463" s="196">
        <v>43900</v>
      </c>
      <c r="B463" s="62">
        <v>197.21934300000001</v>
      </c>
      <c r="C463" s="62">
        <v>272.12057600000003</v>
      </c>
      <c r="D463" s="62">
        <v>53.8</v>
      </c>
      <c r="E463" s="62">
        <v>72.459999999999994</v>
      </c>
      <c r="F463" s="62">
        <v>65.2</v>
      </c>
      <c r="G463">
        <v>86.16</v>
      </c>
    </row>
    <row r="464" spans="1:7" x14ac:dyDescent="0.35">
      <c r="A464" s="196">
        <v>43899</v>
      </c>
      <c r="B464" s="62">
        <v>199.294769</v>
      </c>
      <c r="C464" s="62">
        <v>262.877027</v>
      </c>
      <c r="D464" s="62">
        <v>54.1</v>
      </c>
      <c r="E464" s="62">
        <v>72.510000000000005</v>
      </c>
      <c r="F464" s="62">
        <v>65.430000000000007</v>
      </c>
      <c r="G464">
        <v>86.39</v>
      </c>
    </row>
    <row r="465" spans="1:7" x14ac:dyDescent="0.35">
      <c r="A465" s="196">
        <v>43896</v>
      </c>
      <c r="B465" s="62">
        <v>215.60014899999999</v>
      </c>
      <c r="C465" s="62">
        <v>285.86134299999998</v>
      </c>
      <c r="D465" s="62">
        <v>43.02</v>
      </c>
      <c r="E465" s="62">
        <v>78.38</v>
      </c>
      <c r="F465" s="62">
        <v>72.55</v>
      </c>
      <c r="G465">
        <v>94.87</v>
      </c>
    </row>
    <row r="466" spans="1:7" x14ac:dyDescent="0.35">
      <c r="A466" s="196">
        <v>43895</v>
      </c>
      <c r="B466" s="62">
        <v>223.83994999999999</v>
      </c>
      <c r="C466" s="62">
        <v>294.74702400000001</v>
      </c>
      <c r="D466" s="62">
        <v>33.14</v>
      </c>
      <c r="E466" s="62">
        <v>80.459999999999994</v>
      </c>
      <c r="F466" s="62">
        <v>75.09</v>
      </c>
      <c r="G466">
        <v>97.86</v>
      </c>
    </row>
    <row r="467" spans="1:7" x14ac:dyDescent="0.35">
      <c r="A467" s="196">
        <v>43894</v>
      </c>
      <c r="B467" s="62">
        <v>226.994416</v>
      </c>
      <c r="C467" s="62">
        <v>302.77529600000003</v>
      </c>
      <c r="D467" s="62">
        <v>29.76</v>
      </c>
      <c r="E467" s="62">
        <v>82.09</v>
      </c>
      <c r="F467" s="62">
        <v>76.849999999999994</v>
      </c>
      <c r="G467">
        <v>99.96</v>
      </c>
    </row>
    <row r="468" spans="1:7" x14ac:dyDescent="0.35">
      <c r="A468" s="196">
        <v>43893</v>
      </c>
      <c r="B468" s="62">
        <v>223.699794</v>
      </c>
      <c r="C468" s="62">
        <v>293.202876</v>
      </c>
      <c r="D468" s="62">
        <v>33.450000000000003</v>
      </c>
      <c r="E468" s="62">
        <v>81.11</v>
      </c>
      <c r="F468" s="62">
        <v>75.88</v>
      </c>
      <c r="G468">
        <v>98.84</v>
      </c>
    </row>
    <row r="469" spans="1:7" x14ac:dyDescent="0.35">
      <c r="A469" s="196">
        <v>43892</v>
      </c>
      <c r="B469" s="62">
        <v>220.87020100000001</v>
      </c>
      <c r="C469" s="62">
        <v>298.82783799999999</v>
      </c>
      <c r="D469" s="62">
        <v>36.119999999999997</v>
      </c>
      <c r="E469" s="62">
        <v>80.489999999999995</v>
      </c>
      <c r="F469" s="62">
        <v>75.59</v>
      </c>
      <c r="G469">
        <v>98.01</v>
      </c>
    </row>
    <row r="470" spans="1:7" x14ac:dyDescent="0.35">
      <c r="A470" s="196">
        <v>43889</v>
      </c>
      <c r="B470" s="62">
        <v>220.51969199999999</v>
      </c>
      <c r="C470" s="62">
        <v>293.06283999999999</v>
      </c>
      <c r="D470" s="62">
        <v>42.24</v>
      </c>
      <c r="E470" s="62">
        <v>80.05</v>
      </c>
      <c r="F470" s="62">
        <v>76.099999999999994</v>
      </c>
      <c r="G470">
        <v>97.59</v>
      </c>
    </row>
    <row r="471" spans="1:7" x14ac:dyDescent="0.35">
      <c r="A471" s="196">
        <v>43888</v>
      </c>
      <c r="B471" s="62">
        <v>228.501105</v>
      </c>
      <c r="C471" s="62">
        <v>297.94251400000002</v>
      </c>
      <c r="D471" s="62">
        <v>34.700000000000003</v>
      </c>
      <c r="E471" s="62">
        <v>82.63</v>
      </c>
      <c r="F471" s="62">
        <v>79.709999999999994</v>
      </c>
      <c r="G471">
        <v>102.13</v>
      </c>
    </row>
    <row r="472" spans="1:7" x14ac:dyDescent="0.35">
      <c r="A472" s="196">
        <v>43887</v>
      </c>
      <c r="B472" s="62">
        <v>237.097084</v>
      </c>
      <c r="C472" s="62">
        <v>312.394205</v>
      </c>
      <c r="D472" s="62">
        <v>24.54</v>
      </c>
      <c r="E472" s="62">
        <v>85.61</v>
      </c>
      <c r="F472" s="62">
        <v>83.68</v>
      </c>
      <c r="G472">
        <v>106.81</v>
      </c>
    </row>
    <row r="473" spans="1:7" x14ac:dyDescent="0.35">
      <c r="A473" s="196">
        <v>43886</v>
      </c>
      <c r="B473" s="62">
        <v>237.055409</v>
      </c>
      <c r="C473" s="62">
        <v>313.909403</v>
      </c>
      <c r="D473" s="62">
        <v>27.44</v>
      </c>
      <c r="E473" s="62">
        <v>85.64</v>
      </c>
      <c r="F473" s="62">
        <v>84.27</v>
      </c>
      <c r="G473">
        <v>107.07</v>
      </c>
    </row>
    <row r="474" spans="1:7" x14ac:dyDescent="0.35">
      <c r="A474" s="196">
        <v>43885</v>
      </c>
      <c r="B474" s="62">
        <v>241.273729</v>
      </c>
      <c r="C474" s="62">
        <v>322.625923</v>
      </c>
      <c r="D474" s="62">
        <v>22.66</v>
      </c>
      <c r="E474" s="62">
        <v>86.91</v>
      </c>
      <c r="F474" s="62">
        <v>85.61</v>
      </c>
      <c r="G474">
        <v>109.51</v>
      </c>
    </row>
    <row r="475" spans="1:7" x14ac:dyDescent="0.35">
      <c r="A475" s="196">
        <v>43882</v>
      </c>
      <c r="B475" s="62">
        <v>250.69933599999999</v>
      </c>
      <c r="C475" s="62">
        <v>332.705488</v>
      </c>
      <c r="D475" s="62">
        <v>15.75</v>
      </c>
      <c r="E475" s="62">
        <v>90.14</v>
      </c>
      <c r="F475" s="62">
        <v>89.52</v>
      </c>
      <c r="G475">
        <v>114.06</v>
      </c>
    </row>
    <row r="476" spans="1:7" x14ac:dyDescent="0.35">
      <c r="A476" s="196">
        <v>43881</v>
      </c>
      <c r="B476" s="62">
        <v>252.03507200000001</v>
      </c>
      <c r="C476" s="62">
        <v>336.61111799999998</v>
      </c>
      <c r="D476" s="62">
        <v>14.09</v>
      </c>
      <c r="E476" s="62">
        <v>90.43</v>
      </c>
      <c r="F476" s="62">
        <v>90.36</v>
      </c>
      <c r="G476">
        <v>114.62</v>
      </c>
    </row>
    <row r="477" spans="1:7" x14ac:dyDescent="0.35">
      <c r="A477" s="196">
        <v>43880</v>
      </c>
      <c r="B477" s="62">
        <v>254.141604</v>
      </c>
      <c r="C477" s="62">
        <v>338.454228</v>
      </c>
      <c r="D477" s="62">
        <v>12.88</v>
      </c>
      <c r="E477" s="62">
        <v>91.03</v>
      </c>
      <c r="F477" s="62">
        <v>91.51</v>
      </c>
      <c r="G477">
        <v>116.65</v>
      </c>
    </row>
    <row r="478" spans="1:7" x14ac:dyDescent="0.35">
      <c r="A478" s="196">
        <v>43879</v>
      </c>
      <c r="B478" s="62">
        <v>252.04033100000001</v>
      </c>
      <c r="C478" s="62">
        <v>336.10395699999998</v>
      </c>
      <c r="D478" s="62">
        <v>13.84</v>
      </c>
      <c r="E478" s="62">
        <v>90.63</v>
      </c>
      <c r="F478" s="62">
        <v>91.47</v>
      </c>
      <c r="G478">
        <v>116.66</v>
      </c>
    </row>
    <row r="479" spans="1:7" x14ac:dyDescent="0.35">
      <c r="A479" s="196">
        <v>43878</v>
      </c>
      <c r="B479" s="62">
        <v>252.17056400000001</v>
      </c>
      <c r="C479" s="62">
        <v>337.138305</v>
      </c>
      <c r="D479" s="62">
        <v>12.97</v>
      </c>
      <c r="E479" s="62">
        <v>90.97</v>
      </c>
      <c r="F479" s="62">
        <v>91.86</v>
      </c>
      <c r="G479">
        <v>116.79</v>
      </c>
    </row>
    <row r="480" spans="1:7" x14ac:dyDescent="0.35">
      <c r="A480" s="196">
        <v>43875</v>
      </c>
      <c r="B480" s="62">
        <v>252.17056400000001</v>
      </c>
      <c r="C480" s="62">
        <v>336.76419600000003</v>
      </c>
      <c r="D480" s="62">
        <v>13.06</v>
      </c>
      <c r="E480" s="62">
        <v>91.23</v>
      </c>
      <c r="F480" s="62">
        <v>91.43</v>
      </c>
      <c r="G480">
        <v>116.47</v>
      </c>
    </row>
    <row r="481" spans="1:7" x14ac:dyDescent="0.35">
      <c r="A481" s="196">
        <v>43874</v>
      </c>
      <c r="B481" s="62">
        <v>252.65155999999999</v>
      </c>
      <c r="C481" s="62">
        <v>336.44293099999999</v>
      </c>
      <c r="D481" s="62">
        <v>13.25</v>
      </c>
      <c r="E481" s="62">
        <v>91.05</v>
      </c>
      <c r="F481" s="62">
        <v>91.17</v>
      </c>
      <c r="G481">
        <v>115.94</v>
      </c>
    </row>
    <row r="482" spans="1:7" x14ac:dyDescent="0.35">
      <c r="A482" s="196">
        <v>43873</v>
      </c>
      <c r="B482" s="62">
        <v>252.74381500000001</v>
      </c>
      <c r="C482" s="62">
        <v>335.590823</v>
      </c>
      <c r="D482" s="62">
        <v>12.45</v>
      </c>
      <c r="E482" s="62">
        <v>90.71</v>
      </c>
      <c r="F482" s="62">
        <v>90.77</v>
      </c>
      <c r="G482">
        <v>115.32</v>
      </c>
    </row>
    <row r="483" spans="1:7" x14ac:dyDescent="0.35">
      <c r="A483" s="196">
        <v>43872</v>
      </c>
      <c r="B483" s="62">
        <v>251.14880299999999</v>
      </c>
      <c r="C483" s="62">
        <v>333.08591699999999</v>
      </c>
      <c r="D483" s="62">
        <v>12.92</v>
      </c>
      <c r="E483" s="62">
        <v>90.78</v>
      </c>
      <c r="F483" s="62">
        <v>89.85</v>
      </c>
      <c r="G483">
        <v>114.65</v>
      </c>
    </row>
    <row r="484" spans="1:7" x14ac:dyDescent="0.35">
      <c r="A484" s="196">
        <v>43871</v>
      </c>
      <c r="B484" s="62">
        <v>248.964358</v>
      </c>
      <c r="C484" s="62">
        <v>331.697249</v>
      </c>
      <c r="D484" s="62">
        <v>13.7</v>
      </c>
      <c r="E484" s="62">
        <v>90.37</v>
      </c>
      <c r="F484" s="62">
        <v>88.94</v>
      </c>
      <c r="G484">
        <v>113.9</v>
      </c>
    </row>
    <row r="485" spans="1:7" x14ac:dyDescent="0.35">
      <c r="A485" s="196">
        <v>43868</v>
      </c>
      <c r="B485" s="62">
        <v>248.83003500000001</v>
      </c>
      <c r="C485" s="62">
        <v>329.32190300000002</v>
      </c>
      <c r="D485" s="62">
        <v>13.32</v>
      </c>
      <c r="E485" s="62">
        <v>89.64</v>
      </c>
      <c r="F485" s="62">
        <v>88.65</v>
      </c>
      <c r="G485">
        <v>113.46</v>
      </c>
    </row>
    <row r="486" spans="1:7" x14ac:dyDescent="0.35">
      <c r="A486" s="196">
        <v>43867</v>
      </c>
      <c r="B486" s="62">
        <v>249.499458</v>
      </c>
      <c r="C486" s="62">
        <v>330.48983700000002</v>
      </c>
      <c r="D486" s="62">
        <v>12.99</v>
      </c>
      <c r="E486" s="62">
        <v>90.24</v>
      </c>
      <c r="F486" s="62">
        <v>88.42</v>
      </c>
      <c r="G486">
        <v>113.14</v>
      </c>
    </row>
    <row r="487" spans="1:7" x14ac:dyDescent="0.35">
      <c r="A487" s="196">
        <v>43866</v>
      </c>
      <c r="B487" s="62">
        <v>248.318511</v>
      </c>
      <c r="C487" s="62">
        <v>328.13988899999998</v>
      </c>
      <c r="D487" s="62">
        <v>13.61</v>
      </c>
      <c r="E487" s="62">
        <v>89.4</v>
      </c>
      <c r="F487" s="62">
        <v>88.06</v>
      </c>
      <c r="G487">
        <v>112.56</v>
      </c>
    </row>
    <row r="488" spans="1:7" x14ac:dyDescent="0.35">
      <c r="A488" s="196">
        <v>43865</v>
      </c>
      <c r="B488" s="62">
        <v>245.29138800000001</v>
      </c>
      <c r="C488" s="62">
        <v>324.10482000000002</v>
      </c>
      <c r="D488" s="62">
        <v>14.5</v>
      </c>
      <c r="E488" s="62">
        <v>88.44</v>
      </c>
      <c r="F488" s="62">
        <v>86.58</v>
      </c>
      <c r="G488">
        <v>110.8</v>
      </c>
    </row>
    <row r="489" spans="1:7" x14ac:dyDescent="0.35">
      <c r="A489" s="196">
        <v>43864</v>
      </c>
      <c r="B489" s="62">
        <v>241.39912100000001</v>
      </c>
      <c r="C489" s="62">
        <v>319.223499</v>
      </c>
      <c r="D489" s="62">
        <v>16.28</v>
      </c>
      <c r="E489" s="62">
        <v>87.85</v>
      </c>
      <c r="F489" s="62">
        <v>85.28</v>
      </c>
      <c r="G489">
        <v>109.59</v>
      </c>
    </row>
    <row r="490" spans="1:7" x14ac:dyDescent="0.35">
      <c r="A490" s="196">
        <v>43861</v>
      </c>
      <c r="B490" s="62">
        <v>240.92950500000001</v>
      </c>
      <c r="C490" s="62">
        <v>317.30471799999998</v>
      </c>
      <c r="D490" s="62">
        <v>17.149999999999999</v>
      </c>
      <c r="E490" s="62">
        <v>88.37</v>
      </c>
      <c r="F490" s="62">
        <v>85.06</v>
      </c>
      <c r="G490">
        <v>109.1</v>
      </c>
    </row>
    <row r="491" spans="1:7" x14ac:dyDescent="0.35">
      <c r="A491" s="196">
        <v>43860</v>
      </c>
      <c r="B491" s="62">
        <v>243.68997999999999</v>
      </c>
      <c r="C491" s="62">
        <v>322.66763400000002</v>
      </c>
      <c r="D491" s="62">
        <v>16.420000000000002</v>
      </c>
      <c r="E491" s="62">
        <v>88.54</v>
      </c>
      <c r="F491" s="62">
        <v>86.08</v>
      </c>
      <c r="G491">
        <v>110.29</v>
      </c>
    </row>
    <row r="492" spans="1:7" x14ac:dyDescent="0.35">
      <c r="A492" s="196">
        <v>43859</v>
      </c>
      <c r="B492" s="62">
        <v>246.161709</v>
      </c>
      <c r="C492" s="62">
        <v>323.91443299999997</v>
      </c>
      <c r="D492" s="62">
        <v>14.42</v>
      </c>
      <c r="E492" s="62">
        <v>88.75</v>
      </c>
      <c r="F492" s="62">
        <v>86.64</v>
      </c>
      <c r="G492">
        <v>111.05</v>
      </c>
    </row>
    <row r="493" spans="1:7" x14ac:dyDescent="0.35">
      <c r="A493" s="196">
        <v>43858</v>
      </c>
      <c r="B493" s="62">
        <v>245.17506399999999</v>
      </c>
      <c r="C493" s="62">
        <v>323.71627599999999</v>
      </c>
      <c r="D493" s="62">
        <v>15.2</v>
      </c>
      <c r="E493" s="62">
        <v>88.56</v>
      </c>
      <c r="F493" s="62">
        <v>86.19</v>
      </c>
      <c r="G493">
        <v>110.57</v>
      </c>
    </row>
    <row r="494" spans="1:7" x14ac:dyDescent="0.35">
      <c r="A494" s="196">
        <v>43857</v>
      </c>
      <c r="B494" s="62">
        <v>243.152492</v>
      </c>
      <c r="C494" s="62">
        <v>321.12152400000002</v>
      </c>
      <c r="D494" s="62">
        <v>17.170000000000002</v>
      </c>
      <c r="E494" s="62">
        <v>87.62</v>
      </c>
      <c r="F494" s="62">
        <v>85.02</v>
      </c>
      <c r="G494">
        <v>109.12</v>
      </c>
    </row>
    <row r="495" spans="1:7" x14ac:dyDescent="0.35">
      <c r="A495" s="196">
        <v>43854</v>
      </c>
      <c r="B495" s="62">
        <v>248.746815</v>
      </c>
      <c r="C495" s="62">
        <v>326.09640000000002</v>
      </c>
      <c r="D495" s="62">
        <v>12.67</v>
      </c>
      <c r="E495" s="62">
        <v>89.2</v>
      </c>
      <c r="F495" s="62">
        <v>87.5</v>
      </c>
      <c r="G495">
        <v>111.84</v>
      </c>
    </row>
    <row r="496" spans="1:7" x14ac:dyDescent="0.35">
      <c r="A496" s="196">
        <v>43853</v>
      </c>
      <c r="B496" s="62">
        <v>246.67450099999999</v>
      </c>
      <c r="C496" s="62">
        <v>326.95241800000002</v>
      </c>
      <c r="D496" s="62">
        <v>13.16</v>
      </c>
      <c r="E496" s="62">
        <v>88.82</v>
      </c>
      <c r="F496" s="62">
        <v>86.54</v>
      </c>
      <c r="G496">
        <v>110.66</v>
      </c>
    </row>
    <row r="497" spans="1:7" x14ac:dyDescent="0.35">
      <c r="A497" s="196">
        <v>43852</v>
      </c>
      <c r="B497" s="62">
        <v>248.349277</v>
      </c>
      <c r="C497" s="62">
        <v>326.61044900000002</v>
      </c>
      <c r="D497" s="62">
        <v>12.24</v>
      </c>
      <c r="E497" s="62">
        <v>89.41</v>
      </c>
      <c r="F497" s="62">
        <v>87.18</v>
      </c>
      <c r="G497">
        <v>111.2</v>
      </c>
    </row>
    <row r="498" spans="1:7" x14ac:dyDescent="0.35">
      <c r="A498" s="196">
        <v>43851</v>
      </c>
      <c r="B498" s="62">
        <v>248.586062</v>
      </c>
      <c r="C498" s="62">
        <v>325.81664899999998</v>
      </c>
      <c r="D498" s="62">
        <v>11.81</v>
      </c>
      <c r="E498" s="62">
        <v>88.54</v>
      </c>
      <c r="F498" s="62">
        <v>87.3</v>
      </c>
      <c r="G498">
        <v>111.23</v>
      </c>
    </row>
    <row r="499" spans="1:7" x14ac:dyDescent="0.35">
      <c r="A499" s="196">
        <v>43850</v>
      </c>
      <c r="B499" s="62">
        <v>249.31049899999999</v>
      </c>
      <c r="C499" s="62">
        <v>327.04692</v>
      </c>
      <c r="D499" s="62">
        <v>11.25</v>
      </c>
      <c r="E499" s="62">
        <v>88.83</v>
      </c>
      <c r="F499" s="62">
        <v>87.19</v>
      </c>
      <c r="G499">
        <v>111.32</v>
      </c>
    </row>
    <row r="500" spans="1:7" x14ac:dyDescent="0.35">
      <c r="A500" s="196">
        <v>43847</v>
      </c>
      <c r="B500" s="62">
        <v>249.31049899999999</v>
      </c>
      <c r="C500" s="62">
        <v>326.734239</v>
      </c>
      <c r="D500" s="62">
        <v>10.69</v>
      </c>
      <c r="E500" s="62">
        <v>88.76</v>
      </c>
      <c r="F500" s="62">
        <v>87.15</v>
      </c>
      <c r="G500">
        <v>110.8</v>
      </c>
    </row>
    <row r="501" spans="1:7" x14ac:dyDescent="0.35">
      <c r="A501" s="196">
        <v>43846</v>
      </c>
      <c r="B501" s="62">
        <v>246.95437100000001</v>
      </c>
      <c r="C501" s="62">
        <v>324.10902199999998</v>
      </c>
      <c r="D501" s="62">
        <v>11.02</v>
      </c>
      <c r="E501" s="62">
        <v>87.58</v>
      </c>
      <c r="F501" s="62">
        <v>86.58</v>
      </c>
      <c r="G501">
        <v>109.82</v>
      </c>
    </row>
    <row r="502" spans="1:7" x14ac:dyDescent="0.35">
      <c r="A502" s="196">
        <v>43845</v>
      </c>
      <c r="B502" s="62">
        <v>246.410731</v>
      </c>
      <c r="C502" s="62">
        <v>321.906544</v>
      </c>
      <c r="D502" s="62">
        <v>12.04</v>
      </c>
      <c r="E502" s="62">
        <v>87.06</v>
      </c>
      <c r="F502" s="62">
        <v>86.37</v>
      </c>
      <c r="G502">
        <v>109.48</v>
      </c>
    </row>
    <row r="503" spans="1:7" x14ac:dyDescent="0.35">
      <c r="A503" s="196">
        <v>43844</v>
      </c>
      <c r="B503" s="62">
        <v>246.32185000000001</v>
      </c>
      <c r="C503" s="62">
        <v>322.28894000000003</v>
      </c>
      <c r="D503" s="62">
        <v>12.41</v>
      </c>
      <c r="E503" s="62">
        <v>87.73</v>
      </c>
      <c r="F503" s="62">
        <v>88.24</v>
      </c>
      <c r="G503">
        <v>110.87</v>
      </c>
    </row>
    <row r="504" spans="1:7" x14ac:dyDescent="0.35">
      <c r="A504" s="196">
        <v>43843</v>
      </c>
      <c r="B504" s="62">
        <v>245.61442500000001</v>
      </c>
      <c r="C504" s="62">
        <v>321.87861099999998</v>
      </c>
      <c r="D504" s="62">
        <v>12.71</v>
      </c>
      <c r="E504" s="62">
        <v>87.56</v>
      </c>
      <c r="F504" s="62">
        <v>88.88</v>
      </c>
      <c r="G504">
        <v>110.99</v>
      </c>
    </row>
    <row r="505" spans="1:7" x14ac:dyDescent="0.35">
      <c r="A505" s="196">
        <v>43840</v>
      </c>
      <c r="B505" s="62">
        <v>246.05943600000001</v>
      </c>
      <c r="C505" s="62">
        <v>321.03700500000002</v>
      </c>
      <c r="D505" s="62">
        <v>12.39</v>
      </c>
      <c r="E505" s="62">
        <v>87.39</v>
      </c>
      <c r="F505" s="62">
        <v>89.4</v>
      </c>
      <c r="G505">
        <v>111.25</v>
      </c>
    </row>
    <row r="506" spans="1:7" x14ac:dyDescent="0.35">
      <c r="A506" s="196">
        <v>43839</v>
      </c>
      <c r="B506" s="62">
        <v>246.375619</v>
      </c>
      <c r="C506" s="62">
        <v>321.65682800000002</v>
      </c>
      <c r="D506" s="62">
        <v>13.04</v>
      </c>
      <c r="E506" s="62">
        <v>87.25</v>
      </c>
      <c r="F506" s="62">
        <v>89.48</v>
      </c>
      <c r="G506">
        <v>111.46</v>
      </c>
    </row>
    <row r="507" spans="1:7" x14ac:dyDescent="0.35">
      <c r="A507" s="196">
        <v>43838</v>
      </c>
      <c r="B507" s="62">
        <v>245.72238300000001</v>
      </c>
      <c r="C507" s="62">
        <v>319.37906900000002</v>
      </c>
      <c r="D507" s="62">
        <v>14.04</v>
      </c>
      <c r="E507" s="62">
        <v>87.24</v>
      </c>
      <c r="F507" s="62">
        <v>89.4</v>
      </c>
      <c r="G507">
        <v>111.12</v>
      </c>
    </row>
    <row r="508" spans="1:7" x14ac:dyDescent="0.35">
      <c r="A508" s="196">
        <v>43837</v>
      </c>
      <c r="B508" s="62">
        <v>245.27487400000001</v>
      </c>
      <c r="C508" s="62">
        <v>318.13783899999999</v>
      </c>
      <c r="D508" s="62">
        <v>14.21</v>
      </c>
      <c r="E508" s="62">
        <v>87.84</v>
      </c>
      <c r="F508" s="62">
        <v>88.95</v>
      </c>
      <c r="G508">
        <v>110.89</v>
      </c>
    </row>
    <row r="509" spans="1:7" x14ac:dyDescent="0.35">
      <c r="A509" s="196">
        <v>43836</v>
      </c>
      <c r="B509" s="62">
        <v>244.74261000000001</v>
      </c>
      <c r="C509" s="62">
        <v>317.03629599999999</v>
      </c>
      <c r="D509" s="62">
        <v>15.14</v>
      </c>
      <c r="E509" s="62">
        <v>86.98</v>
      </c>
      <c r="F509" s="62">
        <v>88.24</v>
      </c>
      <c r="G509">
        <v>110.22</v>
      </c>
    </row>
    <row r="510" spans="1:7" x14ac:dyDescent="0.35">
      <c r="A510" s="196">
        <v>43833</v>
      </c>
      <c r="B510" s="62">
        <v>245.61967799999999</v>
      </c>
      <c r="C510" s="62">
        <v>317.53337499999998</v>
      </c>
      <c r="D510" s="62">
        <v>13.96</v>
      </c>
      <c r="E510" s="62">
        <v>87.41</v>
      </c>
      <c r="F510" s="62">
        <v>89.32</v>
      </c>
      <c r="G510">
        <v>111.09</v>
      </c>
    </row>
    <row r="511" spans="1:7" x14ac:dyDescent="0.35">
      <c r="A511" s="196">
        <v>43832</v>
      </c>
      <c r="B511" s="62">
        <v>246.259444</v>
      </c>
      <c r="C511" s="62">
        <v>318.21450700000003</v>
      </c>
      <c r="D511" s="62">
        <v>12.67</v>
      </c>
      <c r="E511" s="62">
        <v>87.81</v>
      </c>
      <c r="F511" s="62">
        <v>89.85</v>
      </c>
      <c r="G511">
        <v>111.52</v>
      </c>
    </row>
    <row r="512" spans="1:7" x14ac:dyDescent="0.35">
      <c r="A512" s="196">
        <v>43831</v>
      </c>
      <c r="B512" s="62">
        <v>243.995485</v>
      </c>
      <c r="C512" s="62">
        <v>315.18172199999998</v>
      </c>
      <c r="D512" s="62">
        <v>13.95</v>
      </c>
      <c r="E512" s="62">
        <v>87.35</v>
      </c>
      <c r="F512" s="62">
        <v>89.04</v>
      </c>
      <c r="G512">
        <v>110.61</v>
      </c>
    </row>
    <row r="513" spans="1:7" x14ac:dyDescent="0.35">
      <c r="A513" s="196">
        <v>43830</v>
      </c>
      <c r="B513" s="62">
        <v>243.995485</v>
      </c>
      <c r="C513" s="62">
        <v>315.18083799999999</v>
      </c>
      <c r="D513" s="62">
        <v>13.95</v>
      </c>
      <c r="E513" s="62">
        <v>87.4</v>
      </c>
      <c r="F513" s="62">
        <v>89.08</v>
      </c>
      <c r="G513">
        <v>110.66</v>
      </c>
    </row>
    <row r="514" spans="1:7" x14ac:dyDescent="0.35">
      <c r="A514" s="196">
        <v>43829</v>
      </c>
      <c r="B514" s="62">
        <v>244.164309</v>
      </c>
      <c r="C514" s="62">
        <v>315.07841500000001</v>
      </c>
      <c r="D514" s="62">
        <v>13.95</v>
      </c>
      <c r="E514" s="62">
        <v>87.1</v>
      </c>
      <c r="F514" s="62">
        <v>88.84</v>
      </c>
      <c r="G514">
        <v>110.5</v>
      </c>
    </row>
    <row r="515" spans="1:7" x14ac:dyDescent="0.35">
      <c r="A515" s="196">
        <v>43826</v>
      </c>
      <c r="B515" s="62">
        <v>246.32054299999999</v>
      </c>
      <c r="C515" s="62">
        <v>317.746306</v>
      </c>
      <c r="D515" s="62">
        <v>12.09</v>
      </c>
      <c r="E515" s="62">
        <v>87.53</v>
      </c>
      <c r="F515" s="62">
        <v>89.1</v>
      </c>
      <c r="G515">
        <v>111.16</v>
      </c>
    </row>
    <row r="516" spans="1:7" x14ac:dyDescent="0.35">
      <c r="A516" s="196">
        <v>43825</v>
      </c>
      <c r="B516" s="62">
        <v>245.940427</v>
      </c>
      <c r="C516" s="62">
        <v>318.924485</v>
      </c>
      <c r="D516" s="62">
        <v>11.65</v>
      </c>
      <c r="E516" s="62">
        <v>87.43</v>
      </c>
      <c r="F516" s="62">
        <v>89.29</v>
      </c>
      <c r="G516">
        <v>111.32</v>
      </c>
    </row>
    <row r="517" spans="1:7" x14ac:dyDescent="0.35">
      <c r="A517" s="196">
        <v>43824</v>
      </c>
      <c r="B517" s="62">
        <v>245.87763000000001</v>
      </c>
      <c r="C517" s="62">
        <v>317.939123</v>
      </c>
      <c r="D517" s="62">
        <v>11.65</v>
      </c>
      <c r="E517" s="62">
        <v>87.32</v>
      </c>
      <c r="F517" s="62">
        <v>89.22</v>
      </c>
      <c r="G517">
        <v>111.29</v>
      </c>
    </row>
    <row r="518" spans="1:7" x14ac:dyDescent="0.35">
      <c r="A518" s="196">
        <v>43823</v>
      </c>
      <c r="B518" s="62">
        <v>245.87763000000001</v>
      </c>
      <c r="C518" s="62">
        <v>318.02299499999998</v>
      </c>
      <c r="D518" s="62">
        <v>11.65</v>
      </c>
      <c r="E518" s="62">
        <v>87.35</v>
      </c>
      <c r="F518" s="62">
        <v>89.24</v>
      </c>
      <c r="G518">
        <v>111.32</v>
      </c>
    </row>
    <row r="519" spans="1:7" x14ac:dyDescent="0.35">
      <c r="A519" s="196">
        <v>43822</v>
      </c>
      <c r="B519" s="62">
        <v>245.479094</v>
      </c>
      <c r="C519" s="62">
        <v>317.918272</v>
      </c>
      <c r="D519" s="62">
        <v>11.65</v>
      </c>
      <c r="E519" s="62">
        <v>87.11</v>
      </c>
      <c r="F519" s="62">
        <v>89.11</v>
      </c>
      <c r="G519">
        <v>111.19</v>
      </c>
    </row>
    <row r="520" spans="1:7" x14ac:dyDescent="0.35">
      <c r="A520" s="196">
        <v>43819</v>
      </c>
      <c r="B520" s="62">
        <v>245.56280799999999</v>
      </c>
      <c r="C520" s="62">
        <v>317.87132000000003</v>
      </c>
      <c r="D520" s="62">
        <v>11.08</v>
      </c>
      <c r="E520" s="62">
        <v>86.95</v>
      </c>
      <c r="F520" s="62">
        <v>89.61</v>
      </c>
      <c r="G520">
        <v>111.32</v>
      </c>
    </row>
    <row r="521" spans="1:7" x14ac:dyDescent="0.35">
      <c r="A521" s="196">
        <v>43818</v>
      </c>
      <c r="B521" s="62">
        <v>243.643809</v>
      </c>
      <c r="C521" s="62">
        <v>315.72015399999998</v>
      </c>
      <c r="D521" s="62">
        <v>12.18</v>
      </c>
      <c r="E521" s="62">
        <v>86.27</v>
      </c>
      <c r="F521" s="62">
        <v>88.97</v>
      </c>
      <c r="G521">
        <v>110.62</v>
      </c>
    </row>
    <row r="522" spans="1:7" x14ac:dyDescent="0.35">
      <c r="A522" s="196">
        <v>43817</v>
      </c>
      <c r="B522" s="62">
        <v>243.19858400000001</v>
      </c>
      <c r="C522" s="62">
        <v>314.44416999999999</v>
      </c>
      <c r="D522" s="62">
        <v>11.82</v>
      </c>
      <c r="E522" s="62">
        <v>86.36</v>
      </c>
      <c r="F522" s="62">
        <v>89.54</v>
      </c>
      <c r="G522">
        <v>111.2</v>
      </c>
    </row>
    <row r="523" spans="1:7" x14ac:dyDescent="0.35">
      <c r="A523" s="196">
        <v>43816</v>
      </c>
      <c r="B523" s="62">
        <v>243.47086999999999</v>
      </c>
      <c r="C523" s="62">
        <v>314.10339299999998</v>
      </c>
      <c r="D523" s="62">
        <v>12.15</v>
      </c>
      <c r="E523" s="62">
        <v>86.47</v>
      </c>
      <c r="F523" s="62">
        <v>89.51</v>
      </c>
      <c r="G523">
        <v>111.32</v>
      </c>
    </row>
    <row r="524" spans="1:7" x14ac:dyDescent="0.35">
      <c r="A524" s="196">
        <v>43815</v>
      </c>
      <c r="B524" s="62">
        <v>244.956694</v>
      </c>
      <c r="C524" s="62">
        <v>314.66011500000002</v>
      </c>
      <c r="D524" s="62">
        <v>11.64</v>
      </c>
      <c r="E524" s="62">
        <v>87.65</v>
      </c>
      <c r="F524" s="62">
        <v>89.84</v>
      </c>
      <c r="G524">
        <v>111.27</v>
      </c>
    </row>
    <row r="525" spans="1:7" x14ac:dyDescent="0.35">
      <c r="A525" s="196">
        <v>43812</v>
      </c>
      <c r="B525" s="62">
        <v>241.60076599999999</v>
      </c>
      <c r="C525" s="62">
        <v>312.29792600000002</v>
      </c>
      <c r="D525" s="62">
        <v>13.12</v>
      </c>
      <c r="E525" s="62">
        <v>86.14</v>
      </c>
      <c r="F525" s="62">
        <v>88.28</v>
      </c>
      <c r="G525">
        <v>110</v>
      </c>
    </row>
    <row r="526" spans="1:7" x14ac:dyDescent="0.35">
      <c r="A526" s="196">
        <v>43811</v>
      </c>
      <c r="B526" s="62">
        <v>239.15419900000001</v>
      </c>
      <c r="C526" s="62">
        <v>311.40771699999999</v>
      </c>
      <c r="D526" s="62">
        <v>14.66</v>
      </c>
      <c r="E526" s="62">
        <v>83.7</v>
      </c>
      <c r="F526" s="62">
        <v>87.01</v>
      </c>
      <c r="G526">
        <v>108.92</v>
      </c>
    </row>
    <row r="527" spans="1:7" x14ac:dyDescent="0.35">
      <c r="A527" s="196">
        <v>43810</v>
      </c>
      <c r="B527" s="62">
        <v>238.36209299999999</v>
      </c>
      <c r="C527" s="62">
        <v>310.34452599999997</v>
      </c>
      <c r="D527" s="62">
        <v>15.23</v>
      </c>
      <c r="E527" s="62">
        <v>82.76</v>
      </c>
      <c r="F527" s="62">
        <v>85.86</v>
      </c>
      <c r="G527">
        <v>107.74</v>
      </c>
    </row>
    <row r="528" spans="1:7" x14ac:dyDescent="0.35">
      <c r="A528" s="196">
        <v>43809</v>
      </c>
      <c r="B528" s="62">
        <v>237.80952500000001</v>
      </c>
      <c r="C528" s="62">
        <v>309.52121699999998</v>
      </c>
      <c r="D528" s="62">
        <v>15.02</v>
      </c>
      <c r="E528" s="62">
        <v>83.53</v>
      </c>
      <c r="F528" s="62">
        <v>86.33</v>
      </c>
      <c r="G528">
        <v>108.14</v>
      </c>
    </row>
    <row r="529" spans="1:7" x14ac:dyDescent="0.35">
      <c r="A529" s="196">
        <v>43808</v>
      </c>
      <c r="B529" s="62">
        <v>238.395893</v>
      </c>
      <c r="C529" s="62">
        <v>310.45322800000002</v>
      </c>
      <c r="D529" s="62">
        <v>14.92</v>
      </c>
      <c r="E529" s="62">
        <v>83.95</v>
      </c>
      <c r="F529" s="62">
        <v>86.52</v>
      </c>
      <c r="G529">
        <v>108.54</v>
      </c>
    </row>
    <row r="530" spans="1:7" x14ac:dyDescent="0.35">
      <c r="A530" s="196">
        <v>43805</v>
      </c>
      <c r="B530" s="62">
        <v>238.932109</v>
      </c>
      <c r="C530" s="62">
        <v>311.53452099999998</v>
      </c>
      <c r="D530" s="62">
        <v>14.13</v>
      </c>
      <c r="E530" s="62">
        <v>83.62</v>
      </c>
      <c r="F530" s="62">
        <v>86.55</v>
      </c>
      <c r="G530">
        <v>108.56</v>
      </c>
    </row>
    <row r="531" spans="1:7" x14ac:dyDescent="0.35">
      <c r="A531" s="196">
        <v>43804</v>
      </c>
      <c r="B531" s="62">
        <v>236.12501800000001</v>
      </c>
      <c r="C531" s="62">
        <v>307.899517</v>
      </c>
      <c r="D531" s="62">
        <v>15.37</v>
      </c>
      <c r="E531" s="62">
        <v>82.89</v>
      </c>
      <c r="F531" s="62">
        <v>85.7</v>
      </c>
      <c r="G531">
        <v>107.3</v>
      </c>
    </row>
    <row r="532" spans="1:7" x14ac:dyDescent="0.35">
      <c r="A532" s="196">
        <v>43803</v>
      </c>
      <c r="B532" s="62">
        <v>236.45431199999999</v>
      </c>
      <c r="C532" s="62">
        <v>307.57341100000002</v>
      </c>
      <c r="D532" s="62">
        <v>15.22</v>
      </c>
      <c r="E532" s="62">
        <v>82.63</v>
      </c>
      <c r="F532" s="62">
        <v>85.84</v>
      </c>
      <c r="G532">
        <v>107.55</v>
      </c>
    </row>
    <row r="533" spans="1:7" x14ac:dyDescent="0.35">
      <c r="A533" s="196">
        <v>43802</v>
      </c>
      <c r="B533" s="62">
        <v>233.74552399999999</v>
      </c>
      <c r="C533" s="62">
        <v>305.99658599999998</v>
      </c>
      <c r="D533" s="62">
        <v>16.91</v>
      </c>
      <c r="E533" s="62">
        <v>81.66</v>
      </c>
      <c r="F533" s="62">
        <v>84.85</v>
      </c>
      <c r="G533">
        <v>106.23</v>
      </c>
    </row>
    <row r="534" spans="1:7" x14ac:dyDescent="0.35">
      <c r="A534" s="196">
        <v>43801</v>
      </c>
      <c r="B534" s="62">
        <v>235.35673700000001</v>
      </c>
      <c r="C534" s="62">
        <v>308.09408200000001</v>
      </c>
      <c r="D534" s="62">
        <v>15.89</v>
      </c>
      <c r="E534" s="62">
        <v>82.35</v>
      </c>
      <c r="F534" s="62">
        <v>86.06</v>
      </c>
      <c r="G534">
        <v>107.17</v>
      </c>
    </row>
    <row r="535" spans="1:7" x14ac:dyDescent="0.35">
      <c r="A535" s="196">
        <v>43798</v>
      </c>
      <c r="B535" s="62">
        <v>239.06093799999999</v>
      </c>
      <c r="C535" s="62">
        <v>311.53622300000001</v>
      </c>
      <c r="D535" s="62">
        <v>13.17</v>
      </c>
      <c r="E535" s="62">
        <v>83.32</v>
      </c>
      <c r="F535" s="62">
        <v>87.3</v>
      </c>
      <c r="G535">
        <v>108.65</v>
      </c>
    </row>
    <row r="536" spans="1:7" x14ac:dyDescent="0.35">
      <c r="A536" s="196">
        <v>43797</v>
      </c>
      <c r="B536" s="62">
        <v>240.45472000000001</v>
      </c>
      <c r="C536" s="62">
        <v>313.35397899999998</v>
      </c>
      <c r="D536" s="62">
        <v>12.8</v>
      </c>
      <c r="E536" s="62">
        <v>84.23</v>
      </c>
      <c r="F536" s="62">
        <v>87.83</v>
      </c>
      <c r="G536">
        <v>109.18</v>
      </c>
    </row>
    <row r="537" spans="1:7" x14ac:dyDescent="0.35">
      <c r="A537" s="196">
        <v>43796</v>
      </c>
      <c r="B537" s="62">
        <v>240.45472000000001</v>
      </c>
      <c r="C537" s="62">
        <v>313.65236700000003</v>
      </c>
      <c r="D537" s="62">
        <v>12.2</v>
      </c>
      <c r="E537" s="62">
        <v>83.81</v>
      </c>
      <c r="F537" s="62">
        <v>87.6</v>
      </c>
      <c r="G537">
        <v>108.87</v>
      </c>
    </row>
    <row r="538" spans="1:7" x14ac:dyDescent="0.35">
      <c r="A538" s="196">
        <v>43795</v>
      </c>
      <c r="B538" s="62">
        <v>239.705918</v>
      </c>
      <c r="C538" s="62">
        <v>312.13222400000001</v>
      </c>
      <c r="D538" s="62">
        <v>12.1</v>
      </c>
      <c r="E538" s="62">
        <v>82.96</v>
      </c>
      <c r="F538" s="62">
        <v>86.89</v>
      </c>
      <c r="G538">
        <v>108.11</v>
      </c>
    </row>
    <row r="539" spans="1:7" x14ac:dyDescent="0.35">
      <c r="A539" s="196">
        <v>43794</v>
      </c>
      <c r="B539" s="62">
        <v>239.59410399999999</v>
      </c>
      <c r="C539" s="62">
        <v>311.635267</v>
      </c>
      <c r="D539" s="62">
        <v>12.38</v>
      </c>
      <c r="E539" s="62">
        <v>82.38</v>
      </c>
      <c r="F539" s="62">
        <v>86.88</v>
      </c>
      <c r="G539">
        <v>108.07</v>
      </c>
    </row>
    <row r="540" spans="1:7" x14ac:dyDescent="0.35">
      <c r="A540" s="196">
        <v>43791</v>
      </c>
      <c r="B540" s="62">
        <v>237.17223200000001</v>
      </c>
      <c r="C540" s="62">
        <v>308.73356200000001</v>
      </c>
      <c r="D540" s="62">
        <v>13.09</v>
      </c>
      <c r="E540" s="62">
        <v>82.15</v>
      </c>
      <c r="F540" s="62">
        <v>86.35</v>
      </c>
      <c r="G540">
        <v>107.71</v>
      </c>
    </row>
    <row r="541" spans="1:7" x14ac:dyDescent="0.35">
      <c r="A541" s="196">
        <v>43790</v>
      </c>
      <c r="B541" s="62">
        <v>236.091667</v>
      </c>
      <c r="C541" s="62">
        <v>307.06984399999999</v>
      </c>
      <c r="D541" s="62">
        <v>13.13</v>
      </c>
      <c r="E541" s="62">
        <v>81.45</v>
      </c>
      <c r="F541" s="62">
        <v>85.83</v>
      </c>
      <c r="G541">
        <v>107.25</v>
      </c>
    </row>
    <row r="542" spans="1:7" x14ac:dyDescent="0.35">
      <c r="A542" s="196">
        <v>43789</v>
      </c>
      <c r="B542" s="62">
        <v>236.93032500000001</v>
      </c>
      <c r="C542" s="62">
        <v>307.941801</v>
      </c>
      <c r="D542" s="62">
        <v>12.73</v>
      </c>
      <c r="E542" s="62">
        <v>80.680000000000007</v>
      </c>
      <c r="F542" s="62">
        <v>86.29</v>
      </c>
      <c r="G542">
        <v>107.58</v>
      </c>
    </row>
    <row r="543" spans="1:7" x14ac:dyDescent="0.35">
      <c r="A543" s="196">
        <v>43788</v>
      </c>
      <c r="B543" s="62">
        <v>237.93781300000001</v>
      </c>
      <c r="C543" s="62">
        <v>308.883915</v>
      </c>
      <c r="D543" s="62">
        <v>12.37</v>
      </c>
      <c r="E543" s="62">
        <v>80.7</v>
      </c>
      <c r="F543" s="62">
        <v>87.34</v>
      </c>
      <c r="G543">
        <v>108.17</v>
      </c>
    </row>
    <row r="544" spans="1:7" x14ac:dyDescent="0.35">
      <c r="A544" s="196">
        <v>43787</v>
      </c>
      <c r="B544" s="62">
        <v>238.24501799999999</v>
      </c>
      <c r="C544" s="62">
        <v>308.95435199999997</v>
      </c>
      <c r="D544" s="62">
        <v>12.04</v>
      </c>
      <c r="E544" s="62">
        <v>80.819999999999993</v>
      </c>
      <c r="F544" s="62">
        <v>87.43</v>
      </c>
      <c r="G544">
        <v>108.14</v>
      </c>
    </row>
    <row r="545" spans="1:7" x14ac:dyDescent="0.35">
      <c r="A545" s="196">
        <v>43784</v>
      </c>
      <c r="B545" s="62">
        <v>238.32039700000001</v>
      </c>
      <c r="C545" s="62">
        <v>309.34981099999999</v>
      </c>
      <c r="D545" s="62">
        <v>11.54</v>
      </c>
      <c r="E545" s="62">
        <v>80.84</v>
      </c>
      <c r="F545" s="62">
        <v>88.2</v>
      </c>
      <c r="G545">
        <v>108.61</v>
      </c>
    </row>
    <row r="546" spans="1:7" x14ac:dyDescent="0.35">
      <c r="A546" s="196">
        <v>43783</v>
      </c>
      <c r="B546" s="62">
        <v>237.38054399999999</v>
      </c>
      <c r="C546" s="62">
        <v>308.36149</v>
      </c>
      <c r="D546" s="62">
        <v>12.47</v>
      </c>
      <c r="E546" s="62">
        <v>80.88</v>
      </c>
      <c r="F546" s="62">
        <v>87.96</v>
      </c>
      <c r="G546">
        <v>108.19</v>
      </c>
    </row>
    <row r="547" spans="1:7" x14ac:dyDescent="0.35">
      <c r="A547" s="196">
        <v>43782</v>
      </c>
      <c r="B547" s="62">
        <v>238.20186000000001</v>
      </c>
      <c r="C547" s="62">
        <v>308.46471500000001</v>
      </c>
      <c r="D547" s="62">
        <v>12.8</v>
      </c>
      <c r="E547" s="62">
        <v>80.569999999999993</v>
      </c>
      <c r="F547" s="62">
        <v>88.19</v>
      </c>
      <c r="G547">
        <v>108.3</v>
      </c>
    </row>
    <row r="548" spans="1:7" x14ac:dyDescent="0.35">
      <c r="A548" s="196">
        <v>43781</v>
      </c>
      <c r="B548" s="62">
        <v>238.84282899999999</v>
      </c>
      <c r="C548" s="62">
        <v>308.60684900000001</v>
      </c>
      <c r="D548" s="62">
        <v>12.63</v>
      </c>
      <c r="E548" s="62">
        <v>81.400000000000006</v>
      </c>
      <c r="F548" s="62">
        <v>89.25</v>
      </c>
      <c r="G548">
        <v>109.19</v>
      </c>
    </row>
    <row r="549" spans="1:7" x14ac:dyDescent="0.35">
      <c r="A549" s="196">
        <v>43780</v>
      </c>
      <c r="B549" s="62">
        <v>237.92432600000001</v>
      </c>
      <c r="C549" s="62">
        <v>307.47507100000001</v>
      </c>
      <c r="D549" s="62">
        <v>13.09</v>
      </c>
      <c r="E549" s="62">
        <v>81.11</v>
      </c>
      <c r="F549" s="62">
        <v>88.57</v>
      </c>
      <c r="G549">
        <v>108.87</v>
      </c>
    </row>
    <row r="550" spans="1:7" x14ac:dyDescent="0.35">
      <c r="A550" s="196">
        <v>43777</v>
      </c>
      <c r="B550" s="62">
        <v>237.97956099999999</v>
      </c>
      <c r="C550" s="62">
        <v>308.16409800000002</v>
      </c>
      <c r="D550" s="62">
        <v>12.85</v>
      </c>
      <c r="E550" s="62">
        <v>81.569999999999993</v>
      </c>
      <c r="F550" s="62">
        <v>88.81</v>
      </c>
      <c r="G550">
        <v>108.96</v>
      </c>
    </row>
    <row r="551" spans="1:7" x14ac:dyDescent="0.35">
      <c r="A551" s="196">
        <v>43776</v>
      </c>
      <c r="B551" s="62">
        <v>238.633835</v>
      </c>
      <c r="C551" s="62">
        <v>307.19097799999997</v>
      </c>
      <c r="D551" s="62">
        <v>12.75</v>
      </c>
      <c r="E551" s="62">
        <v>81.510000000000005</v>
      </c>
      <c r="F551" s="62">
        <v>89.14</v>
      </c>
      <c r="G551">
        <v>109.6</v>
      </c>
    </row>
    <row r="552" spans="1:7" x14ac:dyDescent="0.35">
      <c r="A552" s="196">
        <v>43775</v>
      </c>
      <c r="B552" s="62">
        <v>237.79488900000001</v>
      </c>
      <c r="C552" s="62">
        <v>305.57522399999999</v>
      </c>
      <c r="D552" s="62">
        <v>12.93</v>
      </c>
      <c r="E552" s="62">
        <v>80.98</v>
      </c>
      <c r="F552" s="62">
        <v>87.65</v>
      </c>
      <c r="G552">
        <v>108.47</v>
      </c>
    </row>
    <row r="553" spans="1:7" x14ac:dyDescent="0.35">
      <c r="A553" s="196">
        <v>43774</v>
      </c>
      <c r="B553" s="62">
        <v>237.29192</v>
      </c>
      <c r="C553" s="62">
        <v>305.26565900000003</v>
      </c>
      <c r="D553" s="62">
        <v>12.92</v>
      </c>
      <c r="E553" s="62">
        <v>81.38</v>
      </c>
      <c r="F553" s="62">
        <v>87.71</v>
      </c>
      <c r="G553">
        <v>108.06</v>
      </c>
    </row>
    <row r="554" spans="1:7" x14ac:dyDescent="0.35">
      <c r="A554" s="196">
        <v>43773</v>
      </c>
      <c r="B554" s="62">
        <v>236.76437300000001</v>
      </c>
      <c r="C554" s="62">
        <v>303.338526</v>
      </c>
      <c r="D554" s="62">
        <v>12.9</v>
      </c>
      <c r="E554" s="62">
        <v>81.489999999999995</v>
      </c>
      <c r="F554" s="62">
        <v>86.65</v>
      </c>
      <c r="G554">
        <v>107.75</v>
      </c>
    </row>
    <row r="555" spans="1:7" x14ac:dyDescent="0.35">
      <c r="A555" s="196">
        <v>43770</v>
      </c>
      <c r="B555" s="62">
        <v>234.41002499999999</v>
      </c>
      <c r="C555" s="62">
        <v>301.69635299999999</v>
      </c>
      <c r="D555" s="62">
        <v>12.84</v>
      </c>
      <c r="E555" s="62">
        <v>81.069999999999993</v>
      </c>
      <c r="F555" s="62">
        <v>85.73</v>
      </c>
      <c r="G555">
        <v>106.8</v>
      </c>
    </row>
    <row r="556" spans="1:7" x14ac:dyDescent="0.35">
      <c r="A556" s="196">
        <v>43769</v>
      </c>
      <c r="B556" s="62">
        <v>232.78651099999999</v>
      </c>
      <c r="C556" s="62">
        <v>299.54961100000003</v>
      </c>
      <c r="D556" s="62">
        <v>13.79</v>
      </c>
      <c r="E556" s="62">
        <v>81.010000000000005</v>
      </c>
      <c r="F556" s="62">
        <v>85.06</v>
      </c>
      <c r="G556">
        <v>106.34</v>
      </c>
    </row>
    <row r="557" spans="1:7" x14ac:dyDescent="0.35">
      <c r="A557" s="196">
        <v>43768</v>
      </c>
      <c r="B557" s="62">
        <v>234.06568200000001</v>
      </c>
      <c r="C557" s="62">
        <v>300.934414</v>
      </c>
      <c r="D557" s="62">
        <v>13.8</v>
      </c>
      <c r="E557" s="62">
        <v>81.22</v>
      </c>
      <c r="F557" s="62">
        <v>85.47</v>
      </c>
      <c r="G557">
        <v>106.88</v>
      </c>
    </row>
    <row r="558" spans="1:7" x14ac:dyDescent="0.35">
      <c r="A558" s="196">
        <v>43767</v>
      </c>
      <c r="B558" s="62">
        <v>233.792101</v>
      </c>
      <c r="C558" s="62">
        <v>300.45981899999998</v>
      </c>
      <c r="D558" s="62">
        <v>13.73</v>
      </c>
      <c r="E558" s="62">
        <v>81.489999999999995</v>
      </c>
      <c r="F558" s="62">
        <v>86.46</v>
      </c>
      <c r="G558">
        <v>107.62</v>
      </c>
    </row>
    <row r="559" spans="1:7" x14ac:dyDescent="0.35">
      <c r="A559" s="196">
        <v>43766</v>
      </c>
      <c r="B559" s="62">
        <v>234.149541</v>
      </c>
      <c r="C559" s="62">
        <v>300.93898300000001</v>
      </c>
      <c r="D559" s="62">
        <v>13.2</v>
      </c>
      <c r="E559" s="62">
        <v>80.819999999999993</v>
      </c>
      <c r="F559" s="62">
        <v>86.73</v>
      </c>
      <c r="G559">
        <v>107.66</v>
      </c>
    </row>
    <row r="560" spans="1:7" x14ac:dyDescent="0.35">
      <c r="A560" s="196">
        <v>43763</v>
      </c>
      <c r="B560" s="62">
        <v>233.632845</v>
      </c>
      <c r="C560" s="62">
        <v>299.81233099999997</v>
      </c>
      <c r="D560" s="62">
        <v>12.82</v>
      </c>
      <c r="E560" s="62">
        <v>80.52</v>
      </c>
      <c r="F560" s="62">
        <v>86.53</v>
      </c>
      <c r="G560">
        <v>107.42</v>
      </c>
    </row>
    <row r="561" spans="1:7" x14ac:dyDescent="0.35">
      <c r="A561" s="196">
        <v>43762</v>
      </c>
      <c r="B561" s="62">
        <v>233.272908</v>
      </c>
      <c r="C561" s="62">
        <v>298.48542900000001</v>
      </c>
      <c r="D561" s="62">
        <v>13.09</v>
      </c>
      <c r="E561" s="62">
        <v>80.64</v>
      </c>
      <c r="F561" s="62">
        <v>87.37</v>
      </c>
      <c r="G561">
        <v>108.08</v>
      </c>
    </row>
    <row r="562" spans="1:7" x14ac:dyDescent="0.35">
      <c r="A562" s="196">
        <v>43761</v>
      </c>
      <c r="B562" s="62">
        <v>231.84238300000001</v>
      </c>
      <c r="C562" s="62">
        <v>297.18092000000001</v>
      </c>
      <c r="D562" s="62">
        <v>13.46</v>
      </c>
      <c r="E562" s="62">
        <v>80.91</v>
      </c>
      <c r="F562" s="62">
        <v>87.09</v>
      </c>
      <c r="G562">
        <v>107.51</v>
      </c>
    </row>
    <row r="563" spans="1:7" x14ac:dyDescent="0.35">
      <c r="A563" s="196">
        <v>43760</v>
      </c>
      <c r="B563" s="62">
        <v>231.605797</v>
      </c>
      <c r="C563" s="62">
        <v>296.23209900000001</v>
      </c>
      <c r="D563" s="62">
        <v>14.17</v>
      </c>
      <c r="E563" s="62">
        <v>81.66</v>
      </c>
      <c r="F563" s="62">
        <v>86.7</v>
      </c>
      <c r="G563">
        <v>107.61</v>
      </c>
    </row>
    <row r="564" spans="1:7" x14ac:dyDescent="0.35">
      <c r="A564" s="196">
        <v>43759</v>
      </c>
      <c r="B564" s="62">
        <v>231.306838</v>
      </c>
      <c r="C564" s="62">
        <v>296.49436900000001</v>
      </c>
      <c r="D564" s="62">
        <v>14.74</v>
      </c>
      <c r="E564" s="62">
        <v>81.63</v>
      </c>
      <c r="F564" s="62">
        <v>86.01</v>
      </c>
      <c r="G564">
        <v>107.16</v>
      </c>
    </row>
    <row r="565" spans="1:7" x14ac:dyDescent="0.35">
      <c r="A565" s="196">
        <v>43756</v>
      </c>
      <c r="B565" s="62">
        <v>229.869212</v>
      </c>
      <c r="C565" s="62">
        <v>294.78821699999997</v>
      </c>
      <c r="D565" s="62">
        <v>15.37</v>
      </c>
      <c r="E565" s="62">
        <v>81.150000000000006</v>
      </c>
      <c r="F565" s="62">
        <v>84.26</v>
      </c>
      <c r="G565">
        <v>105.87</v>
      </c>
    </row>
    <row r="566" spans="1:7" x14ac:dyDescent="0.35">
      <c r="A566" s="196">
        <v>43755</v>
      </c>
      <c r="B566" s="62">
        <v>230.590565</v>
      </c>
      <c r="C566" s="62">
        <v>296.301559</v>
      </c>
      <c r="D566" s="62">
        <v>14.93</v>
      </c>
      <c r="E566" s="62">
        <v>81.150000000000006</v>
      </c>
      <c r="F566" s="62">
        <v>83.91</v>
      </c>
      <c r="G566">
        <v>105.57</v>
      </c>
    </row>
    <row r="567" spans="1:7" x14ac:dyDescent="0.35">
      <c r="A567" s="196">
        <v>43754</v>
      </c>
      <c r="B567" s="62">
        <v>230.77184399999999</v>
      </c>
      <c r="C567" s="62">
        <v>297.15482700000001</v>
      </c>
      <c r="D567" s="62">
        <v>14.76</v>
      </c>
      <c r="E567" s="62">
        <v>80.98</v>
      </c>
      <c r="F567" s="62">
        <v>83.28</v>
      </c>
      <c r="G567">
        <v>104.99</v>
      </c>
    </row>
    <row r="568" spans="1:7" x14ac:dyDescent="0.35">
      <c r="A568" s="196">
        <v>43753</v>
      </c>
      <c r="B568" s="62">
        <v>231.11909</v>
      </c>
      <c r="C568" s="62">
        <v>297.66714999999999</v>
      </c>
      <c r="D568" s="62">
        <v>14.47</v>
      </c>
      <c r="E568" s="62">
        <v>81.8</v>
      </c>
      <c r="F568" s="62">
        <v>83.6</v>
      </c>
      <c r="G568">
        <v>105.46</v>
      </c>
    </row>
    <row r="569" spans="1:7" x14ac:dyDescent="0.35">
      <c r="A569" s="196">
        <v>43752</v>
      </c>
      <c r="B569" s="62">
        <v>228.69823400000001</v>
      </c>
      <c r="C569" s="62">
        <v>295.096003</v>
      </c>
      <c r="D569" s="62">
        <v>15.92</v>
      </c>
      <c r="E569" s="62">
        <v>80.239999999999995</v>
      </c>
      <c r="F569" s="62">
        <v>82.02</v>
      </c>
      <c r="G569">
        <v>103.75</v>
      </c>
    </row>
    <row r="570" spans="1:7" x14ac:dyDescent="0.35">
      <c r="A570" s="196">
        <v>43749</v>
      </c>
      <c r="B570" s="62">
        <v>229.790932</v>
      </c>
      <c r="C570" s="62">
        <v>295.36272100000002</v>
      </c>
      <c r="D570" s="62">
        <v>15.89</v>
      </c>
      <c r="E570" s="62">
        <v>81.349999999999994</v>
      </c>
      <c r="F570" s="62">
        <v>83.32</v>
      </c>
      <c r="G570">
        <v>105.05</v>
      </c>
    </row>
    <row r="571" spans="1:7" x14ac:dyDescent="0.35">
      <c r="A571" s="196">
        <v>43748</v>
      </c>
      <c r="B571" s="62">
        <v>224.74594400000001</v>
      </c>
      <c r="C571" s="62">
        <v>291.98843299999999</v>
      </c>
      <c r="D571" s="62">
        <v>17.420000000000002</v>
      </c>
      <c r="E571" s="62">
        <v>79.05</v>
      </c>
      <c r="F571" s="62">
        <v>79.98</v>
      </c>
      <c r="G571">
        <v>102.25</v>
      </c>
    </row>
    <row r="572" spans="1:7" x14ac:dyDescent="0.35">
      <c r="A572" s="196">
        <v>43747</v>
      </c>
      <c r="B572" s="62">
        <v>223.29118099999999</v>
      </c>
      <c r="C572" s="62">
        <v>291.14338299999997</v>
      </c>
      <c r="D572" s="62">
        <v>18.39</v>
      </c>
      <c r="E572" s="62">
        <v>78.16</v>
      </c>
      <c r="F572" s="62">
        <v>78.13</v>
      </c>
      <c r="G572">
        <v>101.04</v>
      </c>
    </row>
    <row r="573" spans="1:7" x14ac:dyDescent="0.35">
      <c r="A573" s="196">
        <v>43746</v>
      </c>
      <c r="B573" s="62">
        <v>222.34226699999999</v>
      </c>
      <c r="C573" s="62">
        <v>289.88467900000001</v>
      </c>
      <c r="D573" s="62">
        <v>19.23</v>
      </c>
      <c r="E573" s="62">
        <v>78.540000000000006</v>
      </c>
      <c r="F573" s="62">
        <v>78.09</v>
      </c>
      <c r="G573">
        <v>100.93</v>
      </c>
    </row>
    <row r="574" spans="1:7" x14ac:dyDescent="0.35">
      <c r="A574" s="196">
        <v>43745</v>
      </c>
      <c r="B574" s="62">
        <v>224.82682399999999</v>
      </c>
      <c r="C574" s="62">
        <v>292.63034399999998</v>
      </c>
      <c r="D574" s="62">
        <v>17.86</v>
      </c>
      <c r="E574" s="62">
        <v>78.95</v>
      </c>
      <c r="F574" s="62">
        <v>78.819999999999993</v>
      </c>
      <c r="G574">
        <v>101.75</v>
      </c>
    </row>
    <row r="575" spans="1:7" x14ac:dyDescent="0.35">
      <c r="A575" s="196">
        <v>43742</v>
      </c>
      <c r="B575" s="62">
        <v>223.215924</v>
      </c>
      <c r="C575" s="62">
        <v>293.314123</v>
      </c>
      <c r="D575" s="62">
        <v>18.52</v>
      </c>
      <c r="E575" s="62">
        <v>78.819999999999993</v>
      </c>
      <c r="F575" s="62">
        <v>78.599999999999994</v>
      </c>
      <c r="G575">
        <v>101.14</v>
      </c>
    </row>
    <row r="576" spans="1:7" x14ac:dyDescent="0.35">
      <c r="A576" s="196">
        <v>43741</v>
      </c>
      <c r="B576" s="62">
        <v>221.65471500000001</v>
      </c>
      <c r="C576" s="62">
        <v>290.12141700000001</v>
      </c>
      <c r="D576" s="62">
        <v>21.01</v>
      </c>
      <c r="E576" s="62">
        <v>78.75</v>
      </c>
      <c r="F576" s="62">
        <v>78.06</v>
      </c>
      <c r="G576">
        <v>100.68</v>
      </c>
    </row>
    <row r="577" spans="1:7" x14ac:dyDescent="0.35">
      <c r="A577" s="196">
        <v>43740</v>
      </c>
      <c r="B577" s="62">
        <v>221.619282</v>
      </c>
      <c r="C577" s="62">
        <v>289.75685600000003</v>
      </c>
      <c r="D577" s="62">
        <v>21.01</v>
      </c>
      <c r="E577" s="62">
        <v>80</v>
      </c>
      <c r="F577" s="62">
        <v>78.239999999999995</v>
      </c>
      <c r="G577">
        <v>100.99</v>
      </c>
    </row>
    <row r="578" spans="1:7" x14ac:dyDescent="0.35">
      <c r="A578" s="196">
        <v>43739</v>
      </c>
      <c r="B578" s="62">
        <v>227.77587</v>
      </c>
      <c r="C578" s="62">
        <v>295.56678799999997</v>
      </c>
      <c r="D578" s="62">
        <v>17.260000000000002</v>
      </c>
      <c r="E578" s="62">
        <v>82.29</v>
      </c>
      <c r="F578" s="62">
        <v>80.56</v>
      </c>
      <c r="G578">
        <v>103.54</v>
      </c>
    </row>
    <row r="579" spans="1:7" x14ac:dyDescent="0.35">
      <c r="A579" s="196">
        <v>43738</v>
      </c>
      <c r="B579" s="62">
        <v>230.81196499999999</v>
      </c>
      <c r="C579" s="62">
        <v>298.935249</v>
      </c>
      <c r="D579" s="62">
        <v>15.83</v>
      </c>
      <c r="E579" s="62">
        <v>82.57</v>
      </c>
      <c r="F579" s="62">
        <v>81.540000000000006</v>
      </c>
      <c r="G579">
        <v>104.29</v>
      </c>
    </row>
    <row r="580" spans="1:7" x14ac:dyDescent="0.35">
      <c r="A580" s="196">
        <v>43735</v>
      </c>
      <c r="B580" s="62">
        <v>230.01296500000001</v>
      </c>
      <c r="C580" s="62">
        <v>297.069774</v>
      </c>
      <c r="D580" s="62">
        <v>15.88</v>
      </c>
      <c r="E580" s="62">
        <v>82.08</v>
      </c>
      <c r="F580" s="62">
        <v>81.2</v>
      </c>
      <c r="G580">
        <v>103.99</v>
      </c>
    </row>
    <row r="581" spans="1:7" x14ac:dyDescent="0.35">
      <c r="A581" s="196">
        <v>43734</v>
      </c>
      <c r="B581" s="62">
        <v>228.89643799999999</v>
      </c>
      <c r="C581" s="62">
        <v>298.06765899999999</v>
      </c>
      <c r="D581" s="62">
        <v>16.59</v>
      </c>
      <c r="E581" s="62">
        <v>82.26</v>
      </c>
      <c r="F581" s="62">
        <v>80.55</v>
      </c>
      <c r="G581">
        <v>103.58</v>
      </c>
    </row>
    <row r="582" spans="1:7" x14ac:dyDescent="0.35">
      <c r="A582" s="196">
        <v>43733</v>
      </c>
      <c r="B582" s="62">
        <v>227.49426099999999</v>
      </c>
      <c r="C582" s="62">
        <v>297.75546000000003</v>
      </c>
      <c r="D582" s="62">
        <v>17.23</v>
      </c>
      <c r="E582" s="62">
        <v>81.98</v>
      </c>
      <c r="F582" s="62">
        <v>80</v>
      </c>
      <c r="G582">
        <v>102.71</v>
      </c>
    </row>
    <row r="583" spans="1:7" x14ac:dyDescent="0.35">
      <c r="A583" s="196">
        <v>43732</v>
      </c>
      <c r="B583" s="62">
        <v>228.754403</v>
      </c>
      <c r="C583" s="62">
        <v>296.36130400000002</v>
      </c>
      <c r="D583" s="62">
        <v>15.97</v>
      </c>
      <c r="E583" s="62">
        <v>83.42</v>
      </c>
      <c r="F583" s="62">
        <v>80.11</v>
      </c>
      <c r="G583">
        <v>102.99</v>
      </c>
    </row>
    <row r="584" spans="1:7" x14ac:dyDescent="0.35">
      <c r="A584" s="196">
        <v>43731</v>
      </c>
      <c r="B584" s="62">
        <v>228.85064499999999</v>
      </c>
      <c r="C584" s="62">
        <v>297.974738</v>
      </c>
      <c r="D584" s="62">
        <v>15.58</v>
      </c>
      <c r="E584" s="62">
        <v>83.71</v>
      </c>
      <c r="F584" s="62">
        <v>80.72</v>
      </c>
      <c r="G584">
        <v>103.5</v>
      </c>
    </row>
    <row r="585" spans="1:7" x14ac:dyDescent="0.35">
      <c r="A585" s="196">
        <v>43728</v>
      </c>
      <c r="B585" s="62">
        <v>230.53771699999999</v>
      </c>
      <c r="C585" s="62">
        <v>298.05125700000002</v>
      </c>
      <c r="D585" s="62">
        <v>13.97</v>
      </c>
      <c r="E585" s="62">
        <v>84.33</v>
      </c>
      <c r="F585" s="62">
        <v>81.62</v>
      </c>
      <c r="G585">
        <v>103.98</v>
      </c>
    </row>
    <row r="586" spans="1:7" x14ac:dyDescent="0.35">
      <c r="A586" s="196">
        <v>43727</v>
      </c>
      <c r="B586" s="62">
        <v>229.86434600000001</v>
      </c>
      <c r="C586" s="62">
        <v>297.79452099999997</v>
      </c>
      <c r="D586" s="62">
        <v>14.5</v>
      </c>
      <c r="E586" s="62">
        <v>84.74</v>
      </c>
      <c r="F586" s="62">
        <v>81.349999999999994</v>
      </c>
      <c r="G586">
        <v>103.89</v>
      </c>
    </row>
    <row r="587" spans="1:7" x14ac:dyDescent="0.35">
      <c r="A587" s="196">
        <v>43726</v>
      </c>
      <c r="B587" s="62">
        <v>228.402884</v>
      </c>
      <c r="C587" s="62">
        <v>297.20932599999998</v>
      </c>
      <c r="D587" s="62">
        <v>15.21</v>
      </c>
      <c r="E587" s="62">
        <v>83.76</v>
      </c>
      <c r="F587" s="62">
        <v>80.489999999999995</v>
      </c>
      <c r="G587">
        <v>102.93</v>
      </c>
    </row>
    <row r="588" spans="1:7" x14ac:dyDescent="0.35">
      <c r="A588" s="196">
        <v>43725</v>
      </c>
      <c r="B588" s="62">
        <v>228.40139500000001</v>
      </c>
      <c r="C588" s="62">
        <v>297.57309299999997</v>
      </c>
      <c r="D588" s="62">
        <v>15.55</v>
      </c>
      <c r="E588" s="62">
        <v>83.8</v>
      </c>
      <c r="F588" s="62">
        <v>80.11</v>
      </c>
      <c r="G588">
        <v>102.41</v>
      </c>
    </row>
    <row r="589" spans="1:7" x14ac:dyDescent="0.35">
      <c r="A589" s="196">
        <v>43724</v>
      </c>
      <c r="B589" s="62">
        <v>228.538602</v>
      </c>
      <c r="C589" s="62">
        <v>298.17697099999998</v>
      </c>
      <c r="D589" s="62">
        <v>15.25</v>
      </c>
      <c r="E589" s="62">
        <v>83.69</v>
      </c>
      <c r="F589" s="62">
        <v>80.650000000000006</v>
      </c>
      <c r="G589">
        <v>102.96</v>
      </c>
    </row>
    <row r="590" spans="1:7" x14ac:dyDescent="0.35">
      <c r="A590" s="196">
        <v>43721</v>
      </c>
      <c r="B590" s="62">
        <v>229.830208</v>
      </c>
      <c r="C590" s="62">
        <v>297.18296400000003</v>
      </c>
      <c r="D590" s="62">
        <v>13.74</v>
      </c>
      <c r="E590" s="62">
        <v>84</v>
      </c>
      <c r="F590" s="62">
        <v>81.87</v>
      </c>
      <c r="G590">
        <v>103.89</v>
      </c>
    </row>
    <row r="591" spans="1:7" x14ac:dyDescent="0.35">
      <c r="A591" s="196">
        <v>43720</v>
      </c>
      <c r="B591" s="62">
        <v>229.19586100000001</v>
      </c>
      <c r="C591" s="62">
        <v>298.04532</v>
      </c>
      <c r="D591" s="62">
        <v>14.41</v>
      </c>
      <c r="E591" s="62">
        <v>82.95</v>
      </c>
      <c r="F591" s="62">
        <v>80.38</v>
      </c>
      <c r="G591">
        <v>102.97</v>
      </c>
    </row>
    <row r="592" spans="1:7" x14ac:dyDescent="0.35">
      <c r="A592" s="196">
        <v>43719</v>
      </c>
      <c r="B592" s="62">
        <v>228.788557</v>
      </c>
      <c r="C592" s="62">
        <v>297.92464999999999</v>
      </c>
      <c r="D592" s="62">
        <v>15.44</v>
      </c>
      <c r="E592" s="62">
        <v>82.98</v>
      </c>
      <c r="F592" s="62">
        <v>80.430000000000007</v>
      </c>
      <c r="G592">
        <v>102.76</v>
      </c>
    </row>
    <row r="593" spans="1:7" x14ac:dyDescent="0.35">
      <c r="A593" s="196">
        <v>43718</v>
      </c>
      <c r="B593" s="62">
        <v>226.95809299999999</v>
      </c>
      <c r="C593" s="62">
        <v>294.700309</v>
      </c>
      <c r="D593" s="62">
        <v>15.26</v>
      </c>
      <c r="E593" s="62">
        <v>82.34</v>
      </c>
      <c r="F593" s="62">
        <v>79.790000000000006</v>
      </c>
      <c r="G593">
        <v>102.13</v>
      </c>
    </row>
    <row r="594" spans="1:7" x14ac:dyDescent="0.35">
      <c r="A594" s="196">
        <v>43717</v>
      </c>
      <c r="B594" s="62">
        <v>226.54336499999999</v>
      </c>
      <c r="C594" s="62">
        <v>294.12511799999999</v>
      </c>
      <c r="D594" s="62">
        <v>14.94</v>
      </c>
      <c r="E594" s="62">
        <v>81.94</v>
      </c>
      <c r="F594" s="62">
        <v>78.319999999999993</v>
      </c>
      <c r="G594">
        <v>101.02</v>
      </c>
    </row>
    <row r="595" spans="1:7" x14ac:dyDescent="0.35">
      <c r="A595" s="196">
        <v>43714</v>
      </c>
      <c r="B595" s="62">
        <v>227.141784</v>
      </c>
      <c r="C595" s="62">
        <v>294.42962899999998</v>
      </c>
      <c r="D595" s="62">
        <v>14.63</v>
      </c>
      <c r="E595" s="62">
        <v>81.03</v>
      </c>
      <c r="F595" s="62">
        <v>76.849999999999994</v>
      </c>
      <c r="G595">
        <v>99.66</v>
      </c>
    </row>
    <row r="596" spans="1:7" x14ac:dyDescent="0.35">
      <c r="A596" s="196">
        <v>43713</v>
      </c>
      <c r="B596" s="62">
        <v>226.46697399999999</v>
      </c>
      <c r="C596" s="62">
        <v>293.90178500000002</v>
      </c>
      <c r="D596" s="62">
        <v>15.51</v>
      </c>
      <c r="E596" s="62">
        <v>80.930000000000007</v>
      </c>
      <c r="F596" s="62">
        <v>76.83</v>
      </c>
      <c r="G596">
        <v>99.32</v>
      </c>
    </row>
    <row r="597" spans="1:7" x14ac:dyDescent="0.35">
      <c r="A597" s="196">
        <v>43712</v>
      </c>
      <c r="B597" s="62">
        <v>224.74541199999999</v>
      </c>
      <c r="C597" s="62">
        <v>290.88905499999998</v>
      </c>
      <c r="D597" s="62">
        <v>16.579999999999998</v>
      </c>
      <c r="E597" s="62">
        <v>79.72</v>
      </c>
      <c r="F597" s="62">
        <v>75.14</v>
      </c>
      <c r="G597">
        <v>97.81</v>
      </c>
    </row>
    <row r="598" spans="1:7" x14ac:dyDescent="0.35">
      <c r="A598" s="196">
        <v>43711</v>
      </c>
      <c r="B598" s="62">
        <v>222.730672</v>
      </c>
      <c r="C598" s="62">
        <v>289.539806</v>
      </c>
      <c r="D598" s="62">
        <v>18.239999999999998</v>
      </c>
      <c r="E598" s="62">
        <v>79.52</v>
      </c>
      <c r="F598" s="62">
        <v>73.819999999999993</v>
      </c>
      <c r="G598">
        <v>96.81</v>
      </c>
    </row>
    <row r="599" spans="1:7" x14ac:dyDescent="0.35">
      <c r="A599" s="196">
        <v>43710</v>
      </c>
      <c r="B599" s="62">
        <v>222.44217499999999</v>
      </c>
      <c r="C599" s="62">
        <v>290.70233100000002</v>
      </c>
      <c r="D599" s="62">
        <v>17.54</v>
      </c>
      <c r="E599" s="62">
        <v>80.069999999999993</v>
      </c>
      <c r="F599" s="62">
        <v>74.430000000000007</v>
      </c>
      <c r="G599">
        <v>97.36</v>
      </c>
    </row>
    <row r="600" spans="1:7" x14ac:dyDescent="0.35">
      <c r="A600" s="196">
        <v>43707</v>
      </c>
      <c r="B600" s="62">
        <v>222.44217499999999</v>
      </c>
      <c r="C600" s="62">
        <v>289.76915000000002</v>
      </c>
      <c r="D600" s="62">
        <v>17.670000000000002</v>
      </c>
      <c r="E600" s="62">
        <v>79.97</v>
      </c>
      <c r="F600" s="62">
        <v>74.27</v>
      </c>
      <c r="G600">
        <v>96.78</v>
      </c>
    </row>
    <row r="601" spans="1:7" x14ac:dyDescent="0.35">
      <c r="A601" s="196">
        <v>43706</v>
      </c>
      <c r="B601" s="62">
        <v>220.92601199999999</v>
      </c>
      <c r="C601" s="62">
        <v>287.59646700000002</v>
      </c>
      <c r="D601" s="62">
        <v>17.600000000000001</v>
      </c>
      <c r="E601" s="62">
        <v>79.8</v>
      </c>
      <c r="F601" s="62">
        <v>73.849999999999994</v>
      </c>
      <c r="G601">
        <v>96.58</v>
      </c>
    </row>
    <row r="602" spans="1:7" x14ac:dyDescent="0.35">
      <c r="A602" s="196">
        <v>43705</v>
      </c>
      <c r="B602" s="62">
        <v>218.616668</v>
      </c>
      <c r="C602" s="62">
        <v>284.47845699999999</v>
      </c>
      <c r="D602" s="62">
        <v>19.329999999999998</v>
      </c>
      <c r="E602" s="62">
        <v>79.53</v>
      </c>
      <c r="F602" s="62">
        <v>73.319999999999993</v>
      </c>
      <c r="G602">
        <v>95.96</v>
      </c>
    </row>
    <row r="603" spans="1:7" x14ac:dyDescent="0.35">
      <c r="A603" s="196">
        <v>43704</v>
      </c>
      <c r="B603" s="62">
        <v>218.91573399999999</v>
      </c>
      <c r="C603" s="62">
        <v>282.86408399999999</v>
      </c>
      <c r="D603" s="62">
        <v>19.440000000000001</v>
      </c>
      <c r="E603" s="62">
        <v>81.040000000000006</v>
      </c>
      <c r="F603" s="62">
        <v>74.489999999999995</v>
      </c>
      <c r="G603">
        <v>97.18</v>
      </c>
    </row>
    <row r="604" spans="1:7" x14ac:dyDescent="0.35">
      <c r="A604" s="196">
        <v>43703</v>
      </c>
      <c r="B604" s="62">
        <v>217.577979</v>
      </c>
      <c r="C604" s="62">
        <v>282.58534700000001</v>
      </c>
      <c r="D604" s="62">
        <v>20.25</v>
      </c>
      <c r="E604" s="62">
        <v>80.84</v>
      </c>
      <c r="F604" s="62">
        <v>74.540000000000006</v>
      </c>
      <c r="G604">
        <v>97.29</v>
      </c>
    </row>
    <row r="605" spans="1:7" x14ac:dyDescent="0.35">
      <c r="A605" s="196">
        <v>43700</v>
      </c>
      <c r="B605" s="62">
        <v>217.58909399999999</v>
      </c>
      <c r="C605" s="62">
        <v>281.27228300000002</v>
      </c>
      <c r="D605" s="62">
        <v>20.149999999999999</v>
      </c>
      <c r="E605" s="62">
        <v>81.05</v>
      </c>
      <c r="F605" s="62">
        <v>74.430000000000007</v>
      </c>
      <c r="G605">
        <v>97.03</v>
      </c>
    </row>
    <row r="606" spans="1:7" x14ac:dyDescent="0.35">
      <c r="A606" s="196">
        <v>43699</v>
      </c>
      <c r="B606" s="62">
        <v>219.37013099999999</v>
      </c>
      <c r="C606" s="62">
        <v>286.96406899999999</v>
      </c>
      <c r="D606" s="62">
        <v>18.23</v>
      </c>
      <c r="E606" s="62">
        <v>81.510000000000005</v>
      </c>
      <c r="F606" s="62">
        <v>75.489999999999995</v>
      </c>
      <c r="G606">
        <v>98.07</v>
      </c>
    </row>
    <row r="607" spans="1:7" x14ac:dyDescent="0.35">
      <c r="A607" s="196">
        <v>43698</v>
      </c>
      <c r="B607" s="62">
        <v>220.18052800000001</v>
      </c>
      <c r="C607" s="62">
        <v>287.12064800000002</v>
      </c>
      <c r="D607" s="62">
        <v>16.77</v>
      </c>
      <c r="E607" s="62">
        <v>81.239999999999995</v>
      </c>
      <c r="F607" s="62">
        <v>75.650000000000006</v>
      </c>
      <c r="G607">
        <v>98.42</v>
      </c>
    </row>
    <row r="608" spans="1:7" x14ac:dyDescent="0.35">
      <c r="A608" s="196">
        <v>43697</v>
      </c>
      <c r="B608" s="62">
        <v>217.52307400000001</v>
      </c>
      <c r="C608" s="62">
        <v>285.081298</v>
      </c>
      <c r="D608" s="62">
        <v>18.43</v>
      </c>
      <c r="E608" s="62">
        <v>80.849999999999994</v>
      </c>
      <c r="F608" s="62">
        <v>75.39</v>
      </c>
      <c r="G608">
        <v>97.93</v>
      </c>
    </row>
    <row r="609" spans="1:7" x14ac:dyDescent="0.35">
      <c r="A609" s="196">
        <v>43696</v>
      </c>
      <c r="B609" s="62">
        <v>219.07278199999999</v>
      </c>
      <c r="C609" s="62">
        <v>286.548655</v>
      </c>
      <c r="D609" s="62">
        <v>18.260000000000002</v>
      </c>
      <c r="E609" s="62">
        <v>81.510000000000005</v>
      </c>
      <c r="F609" s="62">
        <v>75.75</v>
      </c>
      <c r="G609">
        <v>98.3</v>
      </c>
    </row>
    <row r="610" spans="1:7" x14ac:dyDescent="0.35">
      <c r="A610" s="196">
        <v>43693</v>
      </c>
      <c r="B610" s="62">
        <v>216.621398</v>
      </c>
      <c r="C610" s="62">
        <v>283.17067100000003</v>
      </c>
      <c r="D610" s="62">
        <v>20.38</v>
      </c>
      <c r="E610" s="62">
        <v>80.66</v>
      </c>
      <c r="F610" s="62">
        <v>75.41</v>
      </c>
      <c r="G610">
        <v>97.43</v>
      </c>
    </row>
    <row r="611" spans="1:7" x14ac:dyDescent="0.35">
      <c r="A611" s="196">
        <v>43692</v>
      </c>
      <c r="B611" s="62">
        <v>213.92397600000001</v>
      </c>
      <c r="C611" s="62">
        <v>279.59922499999999</v>
      </c>
      <c r="D611" s="62">
        <v>22.54</v>
      </c>
      <c r="E611" s="62">
        <v>79.69</v>
      </c>
      <c r="F611" s="62">
        <v>74.73</v>
      </c>
      <c r="G611">
        <v>96.47</v>
      </c>
    </row>
    <row r="612" spans="1:7" x14ac:dyDescent="0.35">
      <c r="A612" s="196">
        <v>43691</v>
      </c>
      <c r="B612" s="62">
        <v>214.37072499999999</v>
      </c>
      <c r="C612" s="62">
        <v>278.93237399999998</v>
      </c>
      <c r="D612" s="62">
        <v>22.06</v>
      </c>
      <c r="E612" s="62">
        <v>79.62</v>
      </c>
      <c r="F612" s="62">
        <v>75.22</v>
      </c>
      <c r="G612">
        <v>96.65</v>
      </c>
    </row>
    <row r="613" spans="1:7" x14ac:dyDescent="0.35">
      <c r="A613" s="196">
        <v>43690</v>
      </c>
      <c r="B613" s="62">
        <v>217.95586800000001</v>
      </c>
      <c r="C613" s="62">
        <v>284.35110700000001</v>
      </c>
      <c r="D613" s="62">
        <v>18.62</v>
      </c>
      <c r="E613" s="62">
        <v>80.22</v>
      </c>
      <c r="F613" s="62">
        <v>76.95</v>
      </c>
      <c r="G613">
        <v>98.39</v>
      </c>
    </row>
    <row r="614" spans="1:7" x14ac:dyDescent="0.35">
      <c r="A614" s="196">
        <v>43689</v>
      </c>
      <c r="B614" s="62">
        <v>216.745395</v>
      </c>
      <c r="C614" s="62">
        <v>281.31620199999998</v>
      </c>
      <c r="D614" s="62">
        <v>19.25</v>
      </c>
      <c r="E614" s="62">
        <v>80.41</v>
      </c>
      <c r="F614" s="62">
        <v>76.42</v>
      </c>
      <c r="G614">
        <v>98.01</v>
      </c>
    </row>
    <row r="615" spans="1:7" x14ac:dyDescent="0.35">
      <c r="A615" s="196">
        <v>43686</v>
      </c>
      <c r="B615" s="62">
        <v>217.42557099999999</v>
      </c>
      <c r="C615" s="62">
        <v>284.08916399999998</v>
      </c>
      <c r="D615" s="62">
        <v>18.95</v>
      </c>
      <c r="E615" s="62">
        <v>80.89</v>
      </c>
      <c r="F615" s="62">
        <v>76.83</v>
      </c>
      <c r="G615">
        <v>97.95</v>
      </c>
    </row>
    <row r="616" spans="1:7" x14ac:dyDescent="0.35">
      <c r="A616" s="196">
        <v>43685</v>
      </c>
      <c r="B616" s="62">
        <v>219.234881</v>
      </c>
      <c r="C616" s="62">
        <v>285.62826999999999</v>
      </c>
      <c r="D616" s="62">
        <v>18</v>
      </c>
      <c r="E616" s="62">
        <v>81.459999999999994</v>
      </c>
      <c r="F616" s="62">
        <v>78.430000000000007</v>
      </c>
      <c r="G616">
        <v>98.93</v>
      </c>
    </row>
    <row r="617" spans="1:7" x14ac:dyDescent="0.35">
      <c r="A617" s="196">
        <v>43684</v>
      </c>
      <c r="B617" s="62">
        <v>215.36861300000001</v>
      </c>
      <c r="C617" s="62">
        <v>280.76012300000002</v>
      </c>
      <c r="D617" s="62">
        <v>21.04</v>
      </c>
      <c r="E617" s="62">
        <v>81.430000000000007</v>
      </c>
      <c r="F617" s="62">
        <v>77.239999999999995</v>
      </c>
      <c r="G617">
        <v>97.32</v>
      </c>
    </row>
    <row r="618" spans="1:7" x14ac:dyDescent="0.35">
      <c r="A618" s="196">
        <v>43683</v>
      </c>
      <c r="B618" s="62">
        <v>214.86918600000001</v>
      </c>
      <c r="C618" s="62">
        <v>280.83810399999999</v>
      </c>
      <c r="D618" s="62">
        <v>21.38</v>
      </c>
      <c r="E618" s="62">
        <v>80.08</v>
      </c>
      <c r="F618" s="62">
        <v>77.45</v>
      </c>
      <c r="G618">
        <v>97.08</v>
      </c>
    </row>
    <row r="619" spans="1:7" x14ac:dyDescent="0.35">
      <c r="A619" s="196">
        <v>43682</v>
      </c>
      <c r="B619" s="62">
        <v>215.83165600000001</v>
      </c>
      <c r="C619" s="62">
        <v>279.28453999999999</v>
      </c>
      <c r="D619" s="62">
        <v>21.06</v>
      </c>
      <c r="E619" s="62">
        <v>80.55</v>
      </c>
      <c r="F619" s="62">
        <v>77.849999999999994</v>
      </c>
      <c r="G619">
        <v>97.88</v>
      </c>
    </row>
    <row r="620" spans="1:7" x14ac:dyDescent="0.35">
      <c r="A620" s="196">
        <v>43679</v>
      </c>
      <c r="B620" s="62">
        <v>221.037306</v>
      </c>
      <c r="C620" s="62">
        <v>288.42298599999998</v>
      </c>
      <c r="D620" s="62">
        <v>18.350000000000001</v>
      </c>
      <c r="E620" s="62">
        <v>82.34</v>
      </c>
      <c r="F620" s="62">
        <v>80.73</v>
      </c>
      <c r="G620">
        <v>100.16</v>
      </c>
    </row>
    <row r="621" spans="1:7" x14ac:dyDescent="0.35">
      <c r="A621" s="196">
        <v>43678</v>
      </c>
      <c r="B621" s="62">
        <v>226.64512500000001</v>
      </c>
      <c r="C621" s="62">
        <v>292.66778199999999</v>
      </c>
      <c r="D621" s="62">
        <v>13.73</v>
      </c>
      <c r="E621" s="62">
        <v>83.57</v>
      </c>
      <c r="F621" s="62">
        <v>84.11</v>
      </c>
      <c r="G621">
        <v>102.82</v>
      </c>
    </row>
    <row r="622" spans="1:7" x14ac:dyDescent="0.35">
      <c r="A622" s="196">
        <v>43677</v>
      </c>
      <c r="B622" s="62">
        <v>225.69139899999999</v>
      </c>
      <c r="C622" s="62">
        <v>292.59186899999997</v>
      </c>
      <c r="D622" s="62">
        <v>14.39</v>
      </c>
      <c r="E622" s="62">
        <v>83.81</v>
      </c>
      <c r="F622" s="62">
        <v>84.03</v>
      </c>
      <c r="G622">
        <v>102.84</v>
      </c>
    </row>
    <row r="623" spans="1:7" x14ac:dyDescent="0.35">
      <c r="A623" s="196">
        <v>43676</v>
      </c>
      <c r="B623" s="62">
        <v>225.30032800000001</v>
      </c>
      <c r="C623" s="62">
        <v>294.55592200000001</v>
      </c>
      <c r="D623" s="62">
        <v>14.47</v>
      </c>
      <c r="E623" s="62">
        <v>83.56</v>
      </c>
      <c r="F623" s="62">
        <v>83.52</v>
      </c>
      <c r="G623">
        <v>102.11</v>
      </c>
    </row>
    <row r="624" spans="1:7" x14ac:dyDescent="0.35">
      <c r="A624" s="196">
        <v>43675</v>
      </c>
      <c r="B624" s="62">
        <v>228.564875</v>
      </c>
      <c r="C624" s="62">
        <v>295.967986</v>
      </c>
      <c r="D624" s="62">
        <v>12.64</v>
      </c>
      <c r="E624" s="62">
        <v>84.96</v>
      </c>
      <c r="F624" s="62">
        <v>84.8</v>
      </c>
      <c r="G624">
        <v>103.71</v>
      </c>
    </row>
    <row r="625" spans="1:7" x14ac:dyDescent="0.35">
      <c r="A625" s="196">
        <v>43672</v>
      </c>
      <c r="B625" s="62">
        <v>228.366635</v>
      </c>
      <c r="C625" s="62">
        <v>296.52678600000002</v>
      </c>
      <c r="D625" s="62">
        <v>12.67</v>
      </c>
      <c r="E625" s="62">
        <v>85.68</v>
      </c>
      <c r="F625" s="62">
        <v>84.97</v>
      </c>
      <c r="G625">
        <v>103.6</v>
      </c>
    </row>
    <row r="626" spans="1:7" x14ac:dyDescent="0.35">
      <c r="A626" s="196">
        <v>43671</v>
      </c>
      <c r="B626" s="62">
        <v>227.65429800000001</v>
      </c>
      <c r="C626" s="62">
        <v>294.49684200000002</v>
      </c>
      <c r="D626" s="62">
        <v>13.27</v>
      </c>
      <c r="E626" s="62">
        <v>86.33</v>
      </c>
      <c r="F626" s="62">
        <v>85.27</v>
      </c>
      <c r="G626">
        <v>103.9</v>
      </c>
    </row>
    <row r="627" spans="1:7" x14ac:dyDescent="0.35">
      <c r="A627" s="196">
        <v>43670</v>
      </c>
      <c r="B627" s="62">
        <v>228.94649100000001</v>
      </c>
      <c r="C627" s="62">
        <v>296.344785</v>
      </c>
      <c r="D627" s="62">
        <v>13.12</v>
      </c>
      <c r="E627" s="62">
        <v>86.8</v>
      </c>
      <c r="F627" s="62">
        <v>86.03</v>
      </c>
      <c r="G627">
        <v>104.86</v>
      </c>
    </row>
    <row r="628" spans="1:7" x14ac:dyDescent="0.35">
      <c r="A628" s="196">
        <v>43669</v>
      </c>
      <c r="B628" s="62">
        <v>228.85646499999999</v>
      </c>
      <c r="C628" s="62">
        <v>295.05784299999999</v>
      </c>
      <c r="D628" s="62">
        <v>12.71</v>
      </c>
      <c r="E628" s="62">
        <v>87.7</v>
      </c>
      <c r="F628" s="62">
        <v>86.37</v>
      </c>
      <c r="G628">
        <v>105.16</v>
      </c>
    </row>
    <row r="629" spans="1:7" x14ac:dyDescent="0.35">
      <c r="A629" s="196">
        <v>43668</v>
      </c>
      <c r="B629" s="62">
        <v>226.58552900000001</v>
      </c>
      <c r="C629" s="62">
        <v>291.56880699999999</v>
      </c>
      <c r="D629" s="62">
        <v>13.55</v>
      </c>
      <c r="E629" s="62">
        <v>87.97</v>
      </c>
      <c r="F629" s="62">
        <v>85.76</v>
      </c>
      <c r="G629">
        <v>104.79</v>
      </c>
    </row>
    <row r="630" spans="1:7" x14ac:dyDescent="0.35">
      <c r="A630" s="196">
        <v>43665</v>
      </c>
      <c r="B630" s="62">
        <v>226.265096</v>
      </c>
      <c r="C630" s="62">
        <v>291.166245</v>
      </c>
      <c r="D630" s="62">
        <v>13.7</v>
      </c>
      <c r="E630" s="62">
        <v>88.86</v>
      </c>
      <c r="F630" s="62">
        <v>85.97</v>
      </c>
      <c r="G630">
        <v>105.28</v>
      </c>
    </row>
    <row r="631" spans="1:7" x14ac:dyDescent="0.35">
      <c r="A631" s="196">
        <v>43664</v>
      </c>
      <c r="B631" s="62">
        <v>226.03717800000001</v>
      </c>
      <c r="C631" s="62">
        <v>291.75427100000002</v>
      </c>
      <c r="D631" s="62">
        <v>13.33</v>
      </c>
      <c r="E631" s="62">
        <v>88.98</v>
      </c>
      <c r="F631" s="62">
        <v>85.84</v>
      </c>
      <c r="G631">
        <v>104.84</v>
      </c>
    </row>
    <row r="632" spans="1:7" x14ac:dyDescent="0.35">
      <c r="A632" s="196">
        <v>43663</v>
      </c>
      <c r="B632" s="62">
        <v>226.53125</v>
      </c>
      <c r="C632" s="62">
        <v>291.49860100000001</v>
      </c>
      <c r="D632" s="62">
        <v>12.6</v>
      </c>
      <c r="E632" s="62">
        <v>89.46</v>
      </c>
      <c r="F632" s="62">
        <v>86.55</v>
      </c>
      <c r="G632">
        <v>105.52</v>
      </c>
    </row>
    <row r="633" spans="1:7" x14ac:dyDescent="0.35">
      <c r="A633" s="196">
        <v>43662</v>
      </c>
      <c r="B633" s="62">
        <v>227.381732</v>
      </c>
      <c r="C633" s="62">
        <v>292.89517799999999</v>
      </c>
      <c r="D633" s="62">
        <v>12.16</v>
      </c>
      <c r="E633" s="62">
        <v>89.99</v>
      </c>
      <c r="F633" s="62">
        <v>86.96</v>
      </c>
      <c r="G633">
        <v>105.63</v>
      </c>
    </row>
    <row r="634" spans="1:7" x14ac:dyDescent="0.35">
      <c r="A634" s="196">
        <v>43661</v>
      </c>
      <c r="B634" s="62">
        <v>226.57604799999999</v>
      </c>
      <c r="C634" s="62">
        <v>292.71657199999999</v>
      </c>
      <c r="D634" s="62">
        <v>12.61</v>
      </c>
      <c r="E634" s="62">
        <v>89.72</v>
      </c>
      <c r="F634" s="62">
        <v>86.58</v>
      </c>
      <c r="G634">
        <v>105.37</v>
      </c>
    </row>
    <row r="635" spans="1:7" x14ac:dyDescent="0.35">
      <c r="A635" s="196">
        <v>43658</v>
      </c>
      <c r="B635" s="62">
        <v>226.115758</v>
      </c>
      <c r="C635" s="62">
        <v>292.74115799999998</v>
      </c>
      <c r="D635" s="62">
        <v>12.39</v>
      </c>
      <c r="E635" s="62">
        <v>89.46</v>
      </c>
      <c r="F635" s="62">
        <v>86.43</v>
      </c>
      <c r="G635">
        <v>104.99</v>
      </c>
    </row>
    <row r="636" spans="1:7" x14ac:dyDescent="0.35">
      <c r="A636" s="196">
        <v>43657</v>
      </c>
      <c r="B636" s="62">
        <v>226.06903299999999</v>
      </c>
      <c r="C636" s="62">
        <v>291.75038599999999</v>
      </c>
      <c r="D636" s="62">
        <v>12.47</v>
      </c>
      <c r="E636" s="62">
        <v>89.34</v>
      </c>
      <c r="F636" s="62">
        <v>86.15</v>
      </c>
      <c r="G636">
        <v>104.99</v>
      </c>
    </row>
    <row r="637" spans="1:7" x14ac:dyDescent="0.35">
      <c r="A637" s="196">
        <v>43656</v>
      </c>
      <c r="B637" s="62">
        <v>226.37989999999999</v>
      </c>
      <c r="C637" s="62">
        <v>291.24350399999997</v>
      </c>
      <c r="D637" s="62">
        <v>12.82</v>
      </c>
      <c r="E637" s="62">
        <v>89.55</v>
      </c>
      <c r="F637" s="62">
        <v>86.34</v>
      </c>
      <c r="G637">
        <v>105.16</v>
      </c>
    </row>
    <row r="638" spans="1:7" x14ac:dyDescent="0.35">
      <c r="A638" s="196">
        <v>43655</v>
      </c>
      <c r="B638" s="62">
        <v>226.82849400000001</v>
      </c>
      <c r="C638" s="62">
        <v>291.40165200000001</v>
      </c>
      <c r="D638" s="62">
        <v>12.75</v>
      </c>
      <c r="E638" s="62">
        <v>90.01</v>
      </c>
      <c r="F638" s="62">
        <v>86.95</v>
      </c>
      <c r="G638">
        <v>106.01</v>
      </c>
    </row>
    <row r="639" spans="1:7" x14ac:dyDescent="0.35">
      <c r="A639" s="196">
        <v>43654</v>
      </c>
      <c r="B639" s="62">
        <v>227.91518099999999</v>
      </c>
      <c r="C639" s="62">
        <v>291.25540599999999</v>
      </c>
      <c r="D639" s="62">
        <v>12.62</v>
      </c>
      <c r="E639" s="62">
        <v>90.08</v>
      </c>
      <c r="F639" s="62">
        <v>87.31</v>
      </c>
      <c r="G639">
        <v>106.18</v>
      </c>
    </row>
    <row r="640" spans="1:7" x14ac:dyDescent="0.35">
      <c r="A640" s="196">
        <v>43651</v>
      </c>
      <c r="B640" s="62">
        <v>228.05257</v>
      </c>
      <c r="C640" s="62">
        <v>292.52169199999997</v>
      </c>
      <c r="D640" s="62">
        <v>12.42</v>
      </c>
      <c r="E640" s="62">
        <v>90.28</v>
      </c>
      <c r="F640" s="62">
        <v>87.2</v>
      </c>
      <c r="G640">
        <v>105.99</v>
      </c>
    </row>
    <row r="641" spans="1:7" x14ac:dyDescent="0.35">
      <c r="A641" s="196">
        <v>43650</v>
      </c>
      <c r="B641" s="62">
        <v>229.45202399999999</v>
      </c>
      <c r="C641" s="62">
        <v>292.23188900000002</v>
      </c>
      <c r="D641" s="62">
        <v>11.77</v>
      </c>
      <c r="E641" s="62">
        <v>90.41</v>
      </c>
      <c r="F641" s="62">
        <v>87.59</v>
      </c>
      <c r="G641">
        <v>106.51</v>
      </c>
    </row>
    <row r="642" spans="1:7" x14ac:dyDescent="0.35">
      <c r="A642" s="196">
        <v>43649</v>
      </c>
      <c r="B642" s="62">
        <v>229.45202399999999</v>
      </c>
      <c r="C642" s="62">
        <v>292.00167800000003</v>
      </c>
      <c r="D642" s="62">
        <v>11.7</v>
      </c>
      <c r="E642" s="62">
        <v>90.22</v>
      </c>
      <c r="F642" s="62">
        <v>87.09</v>
      </c>
      <c r="G642">
        <v>106.17</v>
      </c>
    </row>
    <row r="643" spans="1:7" x14ac:dyDescent="0.35">
      <c r="A643" s="196">
        <v>43648</v>
      </c>
      <c r="B643" s="62">
        <v>227.58195699999999</v>
      </c>
      <c r="C643" s="62">
        <v>289.66929399999998</v>
      </c>
      <c r="D643" s="62">
        <v>11.84</v>
      </c>
      <c r="E643" s="62">
        <v>89.58</v>
      </c>
      <c r="F643" s="62">
        <v>86.56</v>
      </c>
      <c r="G643">
        <v>105.6</v>
      </c>
    </row>
    <row r="644" spans="1:7" x14ac:dyDescent="0.35">
      <c r="A644" s="196">
        <v>43647</v>
      </c>
      <c r="B644" s="62">
        <v>226.711476</v>
      </c>
      <c r="C644" s="62">
        <v>288.08027900000002</v>
      </c>
      <c r="D644" s="62">
        <v>12.38</v>
      </c>
      <c r="E644" s="62">
        <v>88.75</v>
      </c>
      <c r="F644" s="62">
        <v>85.67</v>
      </c>
      <c r="G644">
        <v>104.34</v>
      </c>
    </row>
    <row r="645" spans="1:7" x14ac:dyDescent="0.35">
      <c r="A645" s="196">
        <v>43644</v>
      </c>
      <c r="B645" s="62">
        <v>225.016504</v>
      </c>
      <c r="C645" s="62">
        <v>284.65584799999999</v>
      </c>
      <c r="D645" s="62">
        <v>13.73</v>
      </c>
      <c r="E645" s="62">
        <v>88.13</v>
      </c>
      <c r="F645" s="62">
        <v>84.88</v>
      </c>
      <c r="G645">
        <v>103.55</v>
      </c>
    </row>
    <row r="646" spans="1:7" x14ac:dyDescent="0.35">
      <c r="A646" s="196">
        <v>43643</v>
      </c>
      <c r="B646" s="62">
        <v>223.528785</v>
      </c>
      <c r="C646" s="62">
        <v>283.577382</v>
      </c>
      <c r="D646" s="62">
        <v>14.12</v>
      </c>
      <c r="E646" s="62">
        <v>87.61</v>
      </c>
      <c r="F646" s="62">
        <v>84.18</v>
      </c>
      <c r="G646">
        <v>102.9</v>
      </c>
    </row>
    <row r="647" spans="1:7" x14ac:dyDescent="0.35">
      <c r="A647" s="196">
        <v>43642</v>
      </c>
      <c r="B647" s="62">
        <v>223.46852899999999</v>
      </c>
      <c r="C647" s="62">
        <v>282.26351</v>
      </c>
      <c r="D647" s="62">
        <v>14.06</v>
      </c>
      <c r="E647" s="62">
        <v>88.37</v>
      </c>
      <c r="F647" s="62">
        <v>84.17</v>
      </c>
      <c r="G647">
        <v>103.33</v>
      </c>
    </row>
    <row r="648" spans="1:7" x14ac:dyDescent="0.35">
      <c r="A648" s="196">
        <v>43641</v>
      </c>
      <c r="B648" s="62">
        <v>224.129998</v>
      </c>
      <c r="C648" s="62">
        <v>282.78030000000001</v>
      </c>
      <c r="D648" s="62">
        <v>13.98</v>
      </c>
      <c r="E648" s="62">
        <v>88.27</v>
      </c>
      <c r="F648" s="62">
        <v>84.16</v>
      </c>
      <c r="G648">
        <v>103.29</v>
      </c>
    </row>
    <row r="649" spans="1:7" x14ac:dyDescent="0.35">
      <c r="A649" s="196">
        <v>43640</v>
      </c>
      <c r="B649" s="62">
        <v>224.373649</v>
      </c>
      <c r="C649" s="62">
        <v>284.48928999999998</v>
      </c>
      <c r="D649" s="62">
        <v>13.97</v>
      </c>
      <c r="E649" s="62">
        <v>88.22</v>
      </c>
      <c r="F649" s="62">
        <v>84.41</v>
      </c>
      <c r="G649">
        <v>103.52</v>
      </c>
    </row>
    <row r="650" spans="1:7" x14ac:dyDescent="0.35">
      <c r="A650" s="196">
        <v>43637</v>
      </c>
      <c r="B650" s="62">
        <v>224.90414000000001</v>
      </c>
      <c r="C650" s="62">
        <v>286.21418499999999</v>
      </c>
      <c r="D650" s="62">
        <v>13.39</v>
      </c>
      <c r="E650" s="62">
        <v>87.37</v>
      </c>
      <c r="F650" s="62">
        <v>84.68</v>
      </c>
      <c r="G650">
        <v>103.51</v>
      </c>
    </row>
    <row r="651" spans="1:7" x14ac:dyDescent="0.35">
      <c r="A651" s="196">
        <v>43636</v>
      </c>
      <c r="B651" s="62">
        <v>225.72716500000001</v>
      </c>
      <c r="C651" s="62">
        <v>287.63883399999997</v>
      </c>
      <c r="D651" s="62">
        <v>13.35</v>
      </c>
      <c r="E651" s="62">
        <v>87.65</v>
      </c>
      <c r="F651" s="62">
        <v>84.45</v>
      </c>
      <c r="G651">
        <v>103.38</v>
      </c>
    </row>
    <row r="652" spans="1:7" x14ac:dyDescent="0.35">
      <c r="A652" s="196">
        <v>43635</v>
      </c>
      <c r="B652" s="62">
        <v>224.89131800000001</v>
      </c>
      <c r="C652" s="62">
        <v>286.67126999999999</v>
      </c>
      <c r="D652" s="62">
        <v>13.66</v>
      </c>
      <c r="E652" s="62">
        <v>87.87</v>
      </c>
      <c r="F652" s="62">
        <v>84.42</v>
      </c>
      <c r="G652">
        <v>103.31</v>
      </c>
    </row>
    <row r="653" spans="1:7" x14ac:dyDescent="0.35">
      <c r="A653" s="196">
        <v>43634</v>
      </c>
      <c r="B653" s="62">
        <v>224.792857</v>
      </c>
      <c r="C653" s="62">
        <v>286.01270699999998</v>
      </c>
      <c r="D653" s="62">
        <v>13.27</v>
      </c>
      <c r="E653" s="62">
        <v>87.63</v>
      </c>
      <c r="F653" s="62">
        <v>83.78</v>
      </c>
      <c r="G653">
        <v>102.95</v>
      </c>
    </row>
    <row r="654" spans="1:7" x14ac:dyDescent="0.35">
      <c r="A654" s="196">
        <v>43633</v>
      </c>
      <c r="B654" s="62">
        <v>220.99870100000001</v>
      </c>
      <c r="C654" s="62">
        <v>282.309912</v>
      </c>
      <c r="D654" s="62">
        <v>14.03</v>
      </c>
      <c r="E654" s="62">
        <v>86.82</v>
      </c>
      <c r="F654" s="62">
        <v>82.62</v>
      </c>
      <c r="G654">
        <v>101.81</v>
      </c>
    </row>
    <row r="655" spans="1:7" x14ac:dyDescent="0.35">
      <c r="A655" s="196">
        <v>43630</v>
      </c>
      <c r="B655" s="62">
        <v>221.18663900000001</v>
      </c>
      <c r="C655" s="62">
        <v>282.344179</v>
      </c>
      <c r="D655" s="62">
        <v>14.36</v>
      </c>
      <c r="E655" s="62">
        <v>86.64</v>
      </c>
      <c r="F655" s="62">
        <v>82.13</v>
      </c>
      <c r="G655">
        <v>101.45</v>
      </c>
    </row>
    <row r="656" spans="1:7" x14ac:dyDescent="0.35">
      <c r="A656" s="196">
        <v>43629</v>
      </c>
      <c r="B656" s="62">
        <v>222.086906</v>
      </c>
      <c r="C656" s="62">
        <v>281.929709</v>
      </c>
      <c r="D656" s="62">
        <v>14.37</v>
      </c>
      <c r="E656" s="62">
        <v>87.08</v>
      </c>
      <c r="F656" s="62">
        <v>82.8</v>
      </c>
      <c r="G656">
        <v>101.82</v>
      </c>
    </row>
    <row r="657" spans="1:7" x14ac:dyDescent="0.35">
      <c r="A657" s="196">
        <v>43628</v>
      </c>
      <c r="B657" s="62">
        <v>221.723389</v>
      </c>
      <c r="C657" s="62">
        <v>280.34776099999999</v>
      </c>
      <c r="D657" s="62">
        <v>14.95</v>
      </c>
      <c r="E657" s="62">
        <v>87.04</v>
      </c>
      <c r="F657" s="62">
        <v>82.61</v>
      </c>
      <c r="G657">
        <v>101.55</v>
      </c>
    </row>
    <row r="658" spans="1:7" x14ac:dyDescent="0.35">
      <c r="A658" s="196">
        <v>43627</v>
      </c>
      <c r="B658" s="62">
        <v>222.43873500000001</v>
      </c>
      <c r="C658" s="62">
        <v>281.193667</v>
      </c>
      <c r="D658" s="62">
        <v>14.8</v>
      </c>
      <c r="E658" s="62">
        <v>86.88</v>
      </c>
      <c r="F658" s="62">
        <v>83.19</v>
      </c>
      <c r="G658">
        <v>101.77</v>
      </c>
    </row>
    <row r="659" spans="1:7" x14ac:dyDescent="0.35">
      <c r="A659" s="196">
        <v>43626</v>
      </c>
      <c r="B659" s="62">
        <v>220.93332899999999</v>
      </c>
      <c r="C659" s="62">
        <v>280.60941800000001</v>
      </c>
      <c r="D659" s="62">
        <v>14.89</v>
      </c>
      <c r="E659" s="62">
        <v>85.97</v>
      </c>
      <c r="F659" s="62">
        <v>82.57</v>
      </c>
      <c r="G659">
        <v>101.11</v>
      </c>
    </row>
    <row r="660" spans="1:7" x14ac:dyDescent="0.35">
      <c r="A660" s="196">
        <v>43623</v>
      </c>
      <c r="B660" s="62">
        <v>220.42947799999999</v>
      </c>
      <c r="C660" s="62">
        <v>278.91660899999999</v>
      </c>
      <c r="D660" s="62">
        <v>14.91</v>
      </c>
      <c r="E660" s="62">
        <v>86.45</v>
      </c>
      <c r="F660" s="62">
        <v>82.38</v>
      </c>
      <c r="G660">
        <v>101.17</v>
      </c>
    </row>
    <row r="661" spans="1:7" x14ac:dyDescent="0.35">
      <c r="A661" s="196">
        <v>43622</v>
      </c>
      <c r="B661" s="62">
        <v>218.41261</v>
      </c>
      <c r="C661" s="62">
        <v>277.27084500000001</v>
      </c>
      <c r="D661" s="62">
        <v>15.63</v>
      </c>
      <c r="E661" s="62">
        <v>85.81</v>
      </c>
      <c r="F661" s="62">
        <v>81.540000000000006</v>
      </c>
      <c r="G661">
        <v>100.12</v>
      </c>
    </row>
    <row r="662" spans="1:7" x14ac:dyDescent="0.35">
      <c r="A662" s="196">
        <v>43621</v>
      </c>
      <c r="B662" s="62">
        <v>218.40676099999999</v>
      </c>
      <c r="C662" s="62">
        <v>276.62649599999997</v>
      </c>
      <c r="D662" s="62">
        <v>16.100000000000001</v>
      </c>
      <c r="E662" s="62">
        <v>86</v>
      </c>
      <c r="F662" s="62">
        <v>81.61</v>
      </c>
      <c r="G662">
        <v>100.07</v>
      </c>
    </row>
    <row r="663" spans="1:7" x14ac:dyDescent="0.35">
      <c r="A663" s="196">
        <v>43620</v>
      </c>
      <c r="B663" s="62">
        <v>217.64402899999999</v>
      </c>
      <c r="C663" s="62">
        <v>274.91875700000003</v>
      </c>
      <c r="D663" s="62">
        <v>16.420000000000002</v>
      </c>
      <c r="E663" s="62">
        <v>85.66</v>
      </c>
      <c r="F663" s="62">
        <v>81.75</v>
      </c>
      <c r="G663">
        <v>100.12</v>
      </c>
    </row>
    <row r="664" spans="1:7" x14ac:dyDescent="0.35">
      <c r="A664" s="196">
        <v>43619</v>
      </c>
      <c r="B664" s="62">
        <v>216.407039</v>
      </c>
      <c r="C664" s="62">
        <v>271.35491200000001</v>
      </c>
      <c r="D664" s="62">
        <v>17.239999999999998</v>
      </c>
      <c r="E664" s="62">
        <v>83.89</v>
      </c>
      <c r="F664" s="62">
        <v>79.709999999999994</v>
      </c>
      <c r="G664">
        <v>98.19</v>
      </c>
    </row>
    <row r="665" spans="1:7" x14ac:dyDescent="0.35">
      <c r="A665" s="196">
        <v>43616</v>
      </c>
      <c r="B665" s="62">
        <v>215.479018</v>
      </c>
      <c r="C665" s="62">
        <v>272.91761600000001</v>
      </c>
      <c r="D665" s="62">
        <v>17.420000000000002</v>
      </c>
      <c r="E665" s="62">
        <v>84.34</v>
      </c>
      <c r="F665" s="62">
        <v>80.510000000000005</v>
      </c>
      <c r="G665">
        <v>98.56</v>
      </c>
    </row>
    <row r="666" spans="1:7" x14ac:dyDescent="0.35">
      <c r="A666" s="196">
        <v>43615</v>
      </c>
      <c r="B666" s="62">
        <v>217.23023800000001</v>
      </c>
      <c r="C666" s="62">
        <v>276.00746600000002</v>
      </c>
      <c r="D666" s="62">
        <v>16.760000000000002</v>
      </c>
      <c r="E666" s="62">
        <v>84.7</v>
      </c>
      <c r="F666" s="62">
        <v>81.72</v>
      </c>
      <c r="G666">
        <v>99.46</v>
      </c>
    </row>
    <row r="667" spans="1:7" x14ac:dyDescent="0.35">
      <c r="A667" s="196">
        <v>43614</v>
      </c>
      <c r="B667" s="62">
        <v>216.2903</v>
      </c>
      <c r="C667" s="62">
        <v>275.348499</v>
      </c>
      <c r="D667" s="62">
        <v>17.78</v>
      </c>
      <c r="E667" s="62">
        <v>84.24</v>
      </c>
      <c r="F667" s="62">
        <v>81.06</v>
      </c>
      <c r="G667">
        <v>98.66</v>
      </c>
    </row>
    <row r="668" spans="1:7" x14ac:dyDescent="0.35">
      <c r="A668" s="196">
        <v>43613</v>
      </c>
      <c r="B668" s="62">
        <v>219.32745</v>
      </c>
      <c r="C668" s="62">
        <v>277.175634</v>
      </c>
      <c r="D668" s="62">
        <v>16.170000000000002</v>
      </c>
      <c r="E668" s="62">
        <v>85.64</v>
      </c>
      <c r="F668" s="62">
        <v>81.78</v>
      </c>
      <c r="G668">
        <v>99.86</v>
      </c>
    </row>
    <row r="669" spans="1:7" x14ac:dyDescent="0.35">
      <c r="A669" s="196">
        <v>43612</v>
      </c>
      <c r="B669" s="62">
        <v>219.228352</v>
      </c>
      <c r="C669" s="62">
        <v>278.30132700000001</v>
      </c>
      <c r="D669" s="62">
        <v>16.239999999999998</v>
      </c>
      <c r="E669" s="62">
        <v>85.19</v>
      </c>
      <c r="F669" s="62">
        <v>81.81</v>
      </c>
      <c r="G669">
        <v>99.85</v>
      </c>
    </row>
    <row r="670" spans="1:7" x14ac:dyDescent="0.35">
      <c r="A670" s="196">
        <v>43609</v>
      </c>
      <c r="B670" s="62">
        <v>219.228352</v>
      </c>
      <c r="C670" s="62">
        <v>277.799601</v>
      </c>
      <c r="D670" s="62">
        <v>16.71</v>
      </c>
      <c r="E670" s="62">
        <v>85.31</v>
      </c>
      <c r="F670" s="62">
        <v>81.92</v>
      </c>
      <c r="G670">
        <v>99.92</v>
      </c>
    </row>
    <row r="671" spans="1:7" x14ac:dyDescent="0.35">
      <c r="A671" s="196">
        <v>43608</v>
      </c>
      <c r="B671" s="62">
        <v>218.00423599999999</v>
      </c>
      <c r="C671" s="62">
        <v>278.11037900000002</v>
      </c>
      <c r="D671" s="62">
        <v>17.64</v>
      </c>
      <c r="E671" s="62">
        <v>84.18</v>
      </c>
      <c r="F671" s="62">
        <v>80.91</v>
      </c>
      <c r="G671">
        <v>98.63</v>
      </c>
    </row>
    <row r="672" spans="1:7" x14ac:dyDescent="0.35">
      <c r="A672" s="196">
        <v>43607</v>
      </c>
      <c r="B672" s="62">
        <v>221.05413200000001</v>
      </c>
      <c r="C672" s="62">
        <v>281.20595700000001</v>
      </c>
      <c r="D672" s="62">
        <v>15.45</v>
      </c>
      <c r="E672" s="62">
        <v>85.76</v>
      </c>
      <c r="F672" s="62">
        <v>83.12</v>
      </c>
      <c r="G672">
        <v>100.48</v>
      </c>
    </row>
    <row r="673" spans="1:7" x14ac:dyDescent="0.35">
      <c r="A673" s="196">
        <v>43606</v>
      </c>
      <c r="B673" s="62">
        <v>221.31991600000001</v>
      </c>
      <c r="C673" s="62">
        <v>281.28739999999999</v>
      </c>
      <c r="D673" s="62">
        <v>15.83</v>
      </c>
      <c r="E673" s="62">
        <v>86.29</v>
      </c>
      <c r="F673" s="62">
        <v>83.68</v>
      </c>
      <c r="G673">
        <v>100.9</v>
      </c>
    </row>
    <row r="674" spans="1:7" x14ac:dyDescent="0.35">
      <c r="A674" s="196">
        <v>43605</v>
      </c>
      <c r="B674" s="62">
        <v>220.09451100000001</v>
      </c>
      <c r="C674" s="62">
        <v>279.92722600000002</v>
      </c>
      <c r="D674" s="62">
        <v>17.38</v>
      </c>
      <c r="E674" s="62">
        <v>85.85</v>
      </c>
      <c r="F674" s="62">
        <v>83.2</v>
      </c>
      <c r="G674">
        <v>100.21</v>
      </c>
    </row>
    <row r="675" spans="1:7" x14ac:dyDescent="0.35">
      <c r="A675" s="196">
        <v>43602</v>
      </c>
      <c r="B675" s="62">
        <v>222.144803</v>
      </c>
      <c r="C675" s="62">
        <v>281.57307700000001</v>
      </c>
      <c r="D675" s="62">
        <v>14.98</v>
      </c>
      <c r="E675" s="62">
        <v>86.6</v>
      </c>
      <c r="F675" s="62">
        <v>84.49</v>
      </c>
      <c r="G675">
        <v>101.29</v>
      </c>
    </row>
    <row r="676" spans="1:7" x14ac:dyDescent="0.35">
      <c r="A676" s="196">
        <v>43601</v>
      </c>
      <c r="B676" s="62">
        <v>222.87724800000001</v>
      </c>
      <c r="C676" s="62">
        <v>282.31949600000002</v>
      </c>
      <c r="D676" s="62">
        <v>15.06</v>
      </c>
      <c r="E676" s="62">
        <v>87.18</v>
      </c>
      <c r="F676" s="62">
        <v>85.1</v>
      </c>
      <c r="G676">
        <v>101.98</v>
      </c>
    </row>
    <row r="677" spans="1:7" x14ac:dyDescent="0.35">
      <c r="A677" s="196">
        <v>43600</v>
      </c>
      <c r="B677" s="62">
        <v>219.98587499999999</v>
      </c>
      <c r="C677" s="62">
        <v>279.43125800000001</v>
      </c>
      <c r="D677" s="62">
        <v>16.75</v>
      </c>
      <c r="E677" s="62">
        <v>85.54</v>
      </c>
      <c r="F677" s="62">
        <v>83.51</v>
      </c>
      <c r="G677">
        <v>99.85</v>
      </c>
    </row>
    <row r="678" spans="1:7" x14ac:dyDescent="0.35">
      <c r="A678" s="196">
        <v>43599</v>
      </c>
      <c r="B678" s="62">
        <v>218.87328600000001</v>
      </c>
      <c r="C678" s="62">
        <v>277.718729</v>
      </c>
      <c r="D678" s="62">
        <v>17.559999999999999</v>
      </c>
      <c r="E678" s="62">
        <v>85.6</v>
      </c>
      <c r="F678" s="62">
        <v>83.23</v>
      </c>
      <c r="G678">
        <v>99.24</v>
      </c>
    </row>
    <row r="679" spans="1:7" x14ac:dyDescent="0.35">
      <c r="A679" s="196">
        <v>43598</v>
      </c>
      <c r="B679" s="62">
        <v>216.63908799999999</v>
      </c>
      <c r="C679" s="62">
        <v>275.29223400000001</v>
      </c>
      <c r="D679" s="62">
        <v>19.43</v>
      </c>
      <c r="E679" s="62">
        <v>84.67</v>
      </c>
      <c r="F679" s="62">
        <v>82.32</v>
      </c>
      <c r="G679">
        <v>98.08</v>
      </c>
    </row>
    <row r="680" spans="1:7" x14ac:dyDescent="0.35">
      <c r="A680" s="196">
        <v>43595</v>
      </c>
      <c r="B680" s="62">
        <v>219.18812399999999</v>
      </c>
      <c r="C680" s="62">
        <v>280.49147299999998</v>
      </c>
      <c r="D680" s="62">
        <v>18.510000000000002</v>
      </c>
      <c r="E680" s="62">
        <v>85.71</v>
      </c>
      <c r="F680" s="62">
        <v>83.43</v>
      </c>
      <c r="G680">
        <v>99.09</v>
      </c>
    </row>
    <row r="681" spans="1:7" x14ac:dyDescent="0.35">
      <c r="A681" s="196">
        <v>43594</v>
      </c>
      <c r="B681" s="62">
        <v>218.58889099999999</v>
      </c>
      <c r="C681" s="62">
        <v>279.87565000000001</v>
      </c>
      <c r="D681" s="62">
        <v>20.04</v>
      </c>
      <c r="E681" s="62">
        <v>85.16</v>
      </c>
      <c r="F681" s="62">
        <v>83.33</v>
      </c>
      <c r="G681">
        <v>98.69</v>
      </c>
    </row>
    <row r="682" spans="1:7" x14ac:dyDescent="0.35">
      <c r="A682" s="196">
        <v>43593</v>
      </c>
      <c r="B682" s="62">
        <v>221.874799</v>
      </c>
      <c r="C682" s="62">
        <v>282.114642</v>
      </c>
      <c r="D682" s="62">
        <v>17.64</v>
      </c>
      <c r="E682" s="62">
        <v>86.06</v>
      </c>
      <c r="F682" s="62">
        <v>84.77</v>
      </c>
      <c r="G682">
        <v>100.81</v>
      </c>
    </row>
    <row r="683" spans="1:7" x14ac:dyDescent="0.35">
      <c r="A683" s="196">
        <v>43592</v>
      </c>
      <c r="B683" s="62">
        <v>221.47809599999999</v>
      </c>
      <c r="C683" s="62">
        <v>282.93127700000002</v>
      </c>
      <c r="D683" s="62">
        <v>18.04</v>
      </c>
      <c r="E683" s="62">
        <v>86.62</v>
      </c>
      <c r="F683" s="62">
        <v>85.33</v>
      </c>
      <c r="G683">
        <v>101.19</v>
      </c>
    </row>
    <row r="684" spans="1:7" x14ac:dyDescent="0.35">
      <c r="A684" s="196">
        <v>43591</v>
      </c>
      <c r="B684" s="62">
        <v>224.60522499999999</v>
      </c>
      <c r="C684" s="62">
        <v>286.85838000000001</v>
      </c>
      <c r="D684" s="62">
        <v>15.74</v>
      </c>
      <c r="E684" s="62">
        <v>87.75</v>
      </c>
      <c r="F684" s="62">
        <v>87.26</v>
      </c>
      <c r="G684">
        <v>102.78</v>
      </c>
    </row>
    <row r="685" spans="1:7" x14ac:dyDescent="0.35">
      <c r="A685" s="196">
        <v>43588</v>
      </c>
      <c r="B685" s="62">
        <v>226.40371300000001</v>
      </c>
      <c r="C685" s="62">
        <v>288.45996300000002</v>
      </c>
      <c r="D685" s="62">
        <v>13.38</v>
      </c>
      <c r="E685" s="62">
        <v>88.3</v>
      </c>
      <c r="F685" s="62">
        <v>87.98</v>
      </c>
      <c r="G685">
        <v>103.79</v>
      </c>
    </row>
    <row r="686" spans="1:7" x14ac:dyDescent="0.35">
      <c r="A686" s="196">
        <v>43587</v>
      </c>
      <c r="B686" s="62">
        <v>225.503905</v>
      </c>
      <c r="C686" s="62">
        <v>286.331052</v>
      </c>
      <c r="D686" s="62">
        <v>14.34</v>
      </c>
      <c r="E686" s="62">
        <v>88.31</v>
      </c>
      <c r="F686" s="62">
        <v>87.65</v>
      </c>
      <c r="G686">
        <v>103.82</v>
      </c>
    </row>
    <row r="687" spans="1:7" x14ac:dyDescent="0.35">
      <c r="A687" s="196">
        <v>43586</v>
      </c>
      <c r="B687" s="62">
        <v>226.43998099999999</v>
      </c>
      <c r="C687" s="62">
        <v>285.99221999999997</v>
      </c>
      <c r="D687" s="62">
        <v>13.26</v>
      </c>
      <c r="E687" s="62">
        <v>89.06</v>
      </c>
      <c r="F687" s="62">
        <v>89.17</v>
      </c>
      <c r="G687">
        <v>105.32</v>
      </c>
    </row>
    <row r="688" spans="1:7" x14ac:dyDescent="0.35">
      <c r="A688" s="196">
        <v>43585</v>
      </c>
      <c r="B688" s="62">
        <v>226.67730299999999</v>
      </c>
      <c r="C688" s="62">
        <v>287.98841499999997</v>
      </c>
      <c r="D688" s="62">
        <v>13.26</v>
      </c>
      <c r="E688" s="62">
        <v>88.51</v>
      </c>
      <c r="F688" s="62">
        <v>88.6</v>
      </c>
      <c r="G688">
        <v>104.69</v>
      </c>
    </row>
    <row r="689" spans="1:7" x14ac:dyDescent="0.35">
      <c r="A689" s="196">
        <v>43584</v>
      </c>
      <c r="B689" s="62">
        <v>226.49662599999999</v>
      </c>
      <c r="C689" s="62">
        <v>288.61343299999999</v>
      </c>
      <c r="D689" s="62">
        <v>13.03</v>
      </c>
      <c r="E689" s="62">
        <v>88.98</v>
      </c>
      <c r="F689" s="62">
        <v>88.46</v>
      </c>
      <c r="G689">
        <v>104.67</v>
      </c>
    </row>
    <row r="690" spans="1:7" x14ac:dyDescent="0.35">
      <c r="A690" s="196">
        <v>43581</v>
      </c>
      <c r="B690" s="62">
        <v>226.20563799999999</v>
      </c>
      <c r="C690" s="62">
        <v>288.42366500000003</v>
      </c>
      <c r="D690" s="62">
        <v>12.6</v>
      </c>
      <c r="E690" s="62">
        <v>89.45</v>
      </c>
      <c r="F690" s="62">
        <v>88.35</v>
      </c>
      <c r="G690">
        <v>104.79</v>
      </c>
    </row>
    <row r="691" spans="1:7" x14ac:dyDescent="0.35">
      <c r="A691" s="196">
        <v>43580</v>
      </c>
      <c r="B691" s="62">
        <v>225.68785099999999</v>
      </c>
      <c r="C691" s="62">
        <v>287.75304799999998</v>
      </c>
      <c r="D691" s="62">
        <v>12.96</v>
      </c>
      <c r="E691" s="62">
        <v>89.43</v>
      </c>
      <c r="F691" s="62">
        <v>88.12</v>
      </c>
      <c r="G691">
        <v>104.64</v>
      </c>
    </row>
    <row r="692" spans="1:7" x14ac:dyDescent="0.35">
      <c r="A692" s="196">
        <v>43579</v>
      </c>
      <c r="B692" s="62">
        <v>226.00920099999999</v>
      </c>
      <c r="C692" s="62">
        <v>286.66762299999999</v>
      </c>
      <c r="D692" s="62">
        <v>12.54</v>
      </c>
      <c r="E692" s="62">
        <v>89.1</v>
      </c>
      <c r="F692" s="62">
        <v>88.3</v>
      </c>
      <c r="G692">
        <v>104.39</v>
      </c>
    </row>
    <row r="693" spans="1:7" x14ac:dyDescent="0.35">
      <c r="A693" s="196">
        <v>43578</v>
      </c>
      <c r="B693" s="62">
        <v>226.327778</v>
      </c>
      <c r="C693" s="62">
        <v>287.28016500000001</v>
      </c>
      <c r="D693" s="62">
        <v>12.2</v>
      </c>
      <c r="E693" s="62">
        <v>88.96</v>
      </c>
      <c r="F693" s="62">
        <v>88.46</v>
      </c>
      <c r="G693">
        <v>104.68</v>
      </c>
    </row>
    <row r="694" spans="1:7" x14ac:dyDescent="0.35">
      <c r="A694" s="196">
        <v>43577</v>
      </c>
      <c r="B694" s="62">
        <v>225.32781</v>
      </c>
      <c r="C694" s="62">
        <v>284.33361600000001</v>
      </c>
      <c r="D694" s="62">
        <v>11.01</v>
      </c>
      <c r="E694" s="62">
        <v>88.93</v>
      </c>
      <c r="F694" s="62">
        <v>88.69</v>
      </c>
      <c r="G694">
        <v>105.22</v>
      </c>
    </row>
    <row r="695" spans="1:7" x14ac:dyDescent="0.35">
      <c r="A695" s="196">
        <v>43574</v>
      </c>
      <c r="B695" s="62">
        <v>225.67773199999999</v>
      </c>
      <c r="C695" s="62">
        <v>284.46025400000002</v>
      </c>
      <c r="D695" s="62">
        <v>11.01</v>
      </c>
      <c r="E695" s="62">
        <v>88.89</v>
      </c>
      <c r="F695" s="62">
        <v>88.64</v>
      </c>
      <c r="G695">
        <v>105.13</v>
      </c>
    </row>
    <row r="696" spans="1:7" x14ac:dyDescent="0.35">
      <c r="A696" s="196">
        <v>43573</v>
      </c>
      <c r="B696" s="62">
        <v>225.67773199999999</v>
      </c>
      <c r="C696" s="62">
        <v>284.44005099999998</v>
      </c>
      <c r="D696" s="62">
        <v>11.01</v>
      </c>
      <c r="E696" s="62">
        <v>89.02</v>
      </c>
      <c r="F696" s="62">
        <v>88.78</v>
      </c>
      <c r="G696">
        <v>105.3</v>
      </c>
    </row>
    <row r="697" spans="1:7" x14ac:dyDescent="0.35">
      <c r="A697" s="196">
        <v>43572</v>
      </c>
      <c r="B697" s="62">
        <v>225.13342299999999</v>
      </c>
      <c r="C697" s="62">
        <v>283.03702099999998</v>
      </c>
      <c r="D697" s="62">
        <v>11.27</v>
      </c>
      <c r="E697" s="62">
        <v>88.91</v>
      </c>
      <c r="F697" s="62">
        <v>88.82</v>
      </c>
      <c r="G697">
        <v>105.09</v>
      </c>
    </row>
    <row r="698" spans="1:7" x14ac:dyDescent="0.35">
      <c r="A698" s="196">
        <v>43571</v>
      </c>
      <c r="B698" s="62">
        <v>224.792563</v>
      </c>
      <c r="C698" s="62">
        <v>283.36595499999999</v>
      </c>
      <c r="D698" s="62">
        <v>11.3</v>
      </c>
      <c r="E698" s="62">
        <v>88.77</v>
      </c>
      <c r="F698" s="62">
        <v>87.86</v>
      </c>
      <c r="G698">
        <v>104.44</v>
      </c>
    </row>
    <row r="699" spans="1:7" x14ac:dyDescent="0.35">
      <c r="A699" s="196">
        <v>43570</v>
      </c>
      <c r="B699" s="62">
        <v>224.153762</v>
      </c>
      <c r="C699" s="62">
        <v>282.86884600000002</v>
      </c>
      <c r="D699" s="62">
        <v>11.49</v>
      </c>
      <c r="E699" s="62">
        <v>87.68</v>
      </c>
      <c r="F699" s="62">
        <v>86.72</v>
      </c>
      <c r="G699">
        <v>103.06</v>
      </c>
    </row>
    <row r="700" spans="1:7" x14ac:dyDescent="0.35">
      <c r="A700" s="196">
        <v>43567</v>
      </c>
      <c r="B700" s="62">
        <v>223.744247</v>
      </c>
      <c r="C700" s="62">
        <v>282.481762</v>
      </c>
      <c r="D700" s="62">
        <v>11.88</v>
      </c>
      <c r="E700" s="62">
        <v>87.66</v>
      </c>
      <c r="F700" s="62">
        <v>86</v>
      </c>
      <c r="G700">
        <v>102.38</v>
      </c>
    </row>
    <row r="701" spans="1:7" x14ac:dyDescent="0.35">
      <c r="A701" s="196">
        <v>43566</v>
      </c>
      <c r="B701" s="62">
        <v>223.345944</v>
      </c>
      <c r="C701" s="62">
        <v>281.93920400000002</v>
      </c>
      <c r="D701" s="62">
        <v>12.6</v>
      </c>
      <c r="E701" s="62">
        <v>87.35</v>
      </c>
      <c r="F701" s="62">
        <v>85.86</v>
      </c>
      <c r="G701">
        <v>102.32</v>
      </c>
    </row>
    <row r="702" spans="1:7" x14ac:dyDescent="0.35">
      <c r="A702" s="196">
        <v>43565</v>
      </c>
      <c r="B702" s="62">
        <v>223.11010999999999</v>
      </c>
      <c r="C702" s="62">
        <v>282.51334100000003</v>
      </c>
      <c r="D702" s="62">
        <v>14.28</v>
      </c>
      <c r="E702" s="62">
        <v>86.21</v>
      </c>
      <c r="F702" s="62">
        <v>85.55</v>
      </c>
      <c r="G702">
        <v>101.69</v>
      </c>
    </row>
    <row r="703" spans="1:7" x14ac:dyDescent="0.35">
      <c r="A703" s="196">
        <v>43564</v>
      </c>
      <c r="B703" s="62">
        <v>222.488257</v>
      </c>
      <c r="C703" s="62">
        <v>281.31186100000002</v>
      </c>
      <c r="D703" s="62">
        <v>14.52</v>
      </c>
      <c r="E703" s="62">
        <v>88.03</v>
      </c>
      <c r="F703" s="62">
        <v>85.6</v>
      </c>
      <c r="G703">
        <v>101.97</v>
      </c>
    </row>
    <row r="704" spans="1:7" x14ac:dyDescent="0.35">
      <c r="A704" s="196">
        <v>43563</v>
      </c>
      <c r="B704" s="62">
        <v>223.537252</v>
      </c>
      <c r="C704" s="62">
        <v>282.82709799999998</v>
      </c>
      <c r="D704" s="62">
        <v>14.6</v>
      </c>
      <c r="E704" s="62">
        <v>88.66</v>
      </c>
      <c r="F704" s="62">
        <v>85.9</v>
      </c>
      <c r="G704">
        <v>102.27</v>
      </c>
    </row>
    <row r="705" spans="1:7" x14ac:dyDescent="0.35">
      <c r="A705" s="196">
        <v>43560</v>
      </c>
      <c r="B705" s="62">
        <v>223.82916299999999</v>
      </c>
      <c r="C705" s="62">
        <v>283.38656200000003</v>
      </c>
      <c r="D705" s="62">
        <v>13.55</v>
      </c>
      <c r="E705" s="62">
        <v>89.2</v>
      </c>
      <c r="F705" s="62">
        <v>86.21</v>
      </c>
      <c r="G705">
        <v>102.72</v>
      </c>
    </row>
    <row r="706" spans="1:7" x14ac:dyDescent="0.35">
      <c r="A706" s="196">
        <v>43559</v>
      </c>
      <c r="B706" s="62">
        <v>223.546629</v>
      </c>
      <c r="C706" s="62">
        <v>282.59325899999999</v>
      </c>
      <c r="D706" s="62">
        <v>14.25</v>
      </c>
      <c r="E706" s="62">
        <v>89</v>
      </c>
      <c r="F706" s="62">
        <v>85.82</v>
      </c>
      <c r="G706">
        <v>102.92</v>
      </c>
    </row>
    <row r="707" spans="1:7" x14ac:dyDescent="0.35">
      <c r="A707" s="196">
        <v>43558</v>
      </c>
      <c r="B707" s="62">
        <v>223.983362</v>
      </c>
      <c r="C707" s="62">
        <v>282.23544099999998</v>
      </c>
      <c r="D707" s="62">
        <v>14.19</v>
      </c>
      <c r="E707" s="62">
        <v>90.36</v>
      </c>
      <c r="F707" s="62">
        <v>86.11</v>
      </c>
      <c r="G707">
        <v>103.23</v>
      </c>
    </row>
    <row r="708" spans="1:7" x14ac:dyDescent="0.35">
      <c r="A708" s="196">
        <v>43557</v>
      </c>
      <c r="B708" s="62">
        <v>221.85558499999999</v>
      </c>
      <c r="C708" s="62">
        <v>281.72194999999999</v>
      </c>
      <c r="D708" s="62">
        <v>14.78</v>
      </c>
      <c r="E708" s="62">
        <v>89.43</v>
      </c>
      <c r="F708" s="62">
        <v>84.72</v>
      </c>
      <c r="G708">
        <v>101.74</v>
      </c>
    </row>
    <row r="709" spans="1:7" x14ac:dyDescent="0.35">
      <c r="A709" s="196">
        <v>43556</v>
      </c>
      <c r="B709" s="62">
        <v>221.07455200000001</v>
      </c>
      <c r="C709" s="62">
        <v>280.95742100000001</v>
      </c>
      <c r="D709" s="62">
        <v>14.79</v>
      </c>
      <c r="E709" s="62">
        <v>88.48</v>
      </c>
      <c r="F709" s="62">
        <v>83.62</v>
      </c>
      <c r="G709">
        <v>100.78</v>
      </c>
    </row>
    <row r="710" spans="1:7" x14ac:dyDescent="0.35">
      <c r="A710" s="196">
        <v>43553</v>
      </c>
      <c r="B710" s="62">
        <v>218.43329199999999</v>
      </c>
      <c r="C710" s="62">
        <v>277.59370200000001</v>
      </c>
      <c r="D710" s="62">
        <v>15.27</v>
      </c>
      <c r="E710" s="62">
        <v>87.23</v>
      </c>
      <c r="F710" s="62">
        <v>82.31</v>
      </c>
      <c r="G710">
        <v>99.65</v>
      </c>
    </row>
    <row r="711" spans="1:7" x14ac:dyDescent="0.35">
      <c r="A711" s="196">
        <v>43552</v>
      </c>
      <c r="B711" s="62">
        <v>217.04403600000001</v>
      </c>
      <c r="C711" s="62">
        <v>275.73307899999998</v>
      </c>
      <c r="D711" s="62">
        <v>16.670000000000002</v>
      </c>
      <c r="E711" s="62">
        <v>87.92</v>
      </c>
      <c r="F711" s="62">
        <v>81.7</v>
      </c>
      <c r="G711">
        <v>99.22</v>
      </c>
    </row>
    <row r="712" spans="1:7" x14ac:dyDescent="0.35">
      <c r="A712" s="196">
        <v>43551</v>
      </c>
      <c r="B712" s="62">
        <v>217.30750399999999</v>
      </c>
      <c r="C712" s="62">
        <v>275.11605200000002</v>
      </c>
      <c r="D712" s="62">
        <v>16.329999999999998</v>
      </c>
      <c r="E712" s="62">
        <v>88.89</v>
      </c>
      <c r="F712" s="62">
        <v>82.95</v>
      </c>
      <c r="G712">
        <v>99.99</v>
      </c>
    </row>
    <row r="713" spans="1:7" x14ac:dyDescent="0.35">
      <c r="A713" s="196">
        <v>43550</v>
      </c>
      <c r="B713" s="62">
        <v>217.208595</v>
      </c>
      <c r="C713" s="62">
        <v>275.32169499999998</v>
      </c>
      <c r="D713" s="62">
        <v>15.85</v>
      </c>
      <c r="E713" s="62">
        <v>88.81</v>
      </c>
      <c r="F713" s="62">
        <v>82.2</v>
      </c>
      <c r="G713">
        <v>99.57</v>
      </c>
    </row>
    <row r="714" spans="1:7" x14ac:dyDescent="0.35">
      <c r="A714" s="196">
        <v>43549</v>
      </c>
      <c r="B714" s="62">
        <v>215.569019</v>
      </c>
      <c r="C714" s="62">
        <v>272.26664399999999</v>
      </c>
      <c r="D714" s="62">
        <v>17.34</v>
      </c>
      <c r="E714" s="62">
        <v>88.44</v>
      </c>
      <c r="F714" s="62">
        <v>81.94</v>
      </c>
      <c r="G714">
        <v>99.18</v>
      </c>
    </row>
    <row r="715" spans="1:7" x14ac:dyDescent="0.35">
      <c r="A715" s="196">
        <v>43546</v>
      </c>
      <c r="B715" s="62">
        <v>216.55495500000001</v>
      </c>
      <c r="C715" s="62">
        <v>274.22468199999997</v>
      </c>
      <c r="D715" s="62">
        <v>17.68</v>
      </c>
      <c r="E715" s="62">
        <v>88.76</v>
      </c>
      <c r="F715" s="62">
        <v>82.21</v>
      </c>
      <c r="G715">
        <v>99.27</v>
      </c>
    </row>
    <row r="716" spans="1:7" x14ac:dyDescent="0.35">
      <c r="A716" s="196">
        <v>43545</v>
      </c>
      <c r="B716" s="62">
        <v>219.21431799999999</v>
      </c>
      <c r="C716" s="62">
        <v>276.642608</v>
      </c>
      <c r="D716" s="62">
        <v>15.69</v>
      </c>
      <c r="E716" s="62">
        <v>89.36</v>
      </c>
      <c r="F716" s="62">
        <v>83.57</v>
      </c>
      <c r="G716">
        <v>100.4</v>
      </c>
    </row>
    <row r="717" spans="1:7" x14ac:dyDescent="0.35">
      <c r="A717" s="196">
        <v>43544</v>
      </c>
      <c r="B717" s="62">
        <v>219.15569199999999</v>
      </c>
      <c r="C717" s="62">
        <v>274.75329699999998</v>
      </c>
      <c r="D717" s="62">
        <v>14.48</v>
      </c>
      <c r="E717" s="62">
        <v>89.92</v>
      </c>
      <c r="F717" s="62">
        <v>84.47</v>
      </c>
      <c r="G717">
        <v>101.24</v>
      </c>
    </row>
    <row r="718" spans="1:7" x14ac:dyDescent="0.35">
      <c r="A718" s="196">
        <v>43543</v>
      </c>
      <c r="B718" s="62">
        <v>221.18367900000001</v>
      </c>
      <c r="C718" s="62">
        <v>275.972129</v>
      </c>
      <c r="D718" s="62">
        <v>13</v>
      </c>
      <c r="E718" s="62">
        <v>90.86</v>
      </c>
      <c r="F718" s="62">
        <v>85.61</v>
      </c>
      <c r="G718">
        <v>102.51</v>
      </c>
    </row>
    <row r="719" spans="1:7" x14ac:dyDescent="0.35">
      <c r="A719" s="196">
        <v>43542</v>
      </c>
      <c r="B719" s="62">
        <v>219.897065</v>
      </c>
      <c r="C719" s="62">
        <v>275.85402699999997</v>
      </c>
      <c r="D719" s="62">
        <v>13.21</v>
      </c>
      <c r="E719" s="62">
        <v>90.79</v>
      </c>
      <c r="F719" s="62">
        <v>85.69</v>
      </c>
      <c r="G719">
        <v>102.49</v>
      </c>
    </row>
    <row r="720" spans="1:7" x14ac:dyDescent="0.35">
      <c r="A720" s="196">
        <v>43539</v>
      </c>
      <c r="B720" s="62">
        <v>219.220304</v>
      </c>
      <c r="C720" s="62">
        <v>274.92893199999997</v>
      </c>
      <c r="D720" s="62">
        <v>12.92</v>
      </c>
      <c r="E720" s="62">
        <v>90.52</v>
      </c>
      <c r="F720" s="62">
        <v>85.42</v>
      </c>
      <c r="G720">
        <v>102.3</v>
      </c>
    </row>
    <row r="721" spans="1:7" x14ac:dyDescent="0.35">
      <c r="A721" s="196">
        <v>43538</v>
      </c>
      <c r="B721" s="62">
        <v>217.74091000000001</v>
      </c>
      <c r="C721" s="62">
        <v>273.81795599999998</v>
      </c>
      <c r="D721" s="62">
        <v>13.65</v>
      </c>
      <c r="E721" s="62">
        <v>89.73</v>
      </c>
      <c r="F721" s="62">
        <v>83.89</v>
      </c>
      <c r="G721">
        <v>100.93</v>
      </c>
    </row>
    <row r="722" spans="1:7" x14ac:dyDescent="0.35">
      <c r="A722" s="196">
        <v>43537</v>
      </c>
      <c r="B722" s="62">
        <v>216.03228799999999</v>
      </c>
      <c r="C722" s="62">
        <v>273.55079599999999</v>
      </c>
      <c r="D722" s="62">
        <v>13.95</v>
      </c>
      <c r="E722" s="62">
        <v>88.83</v>
      </c>
      <c r="F722" s="62">
        <v>82.72</v>
      </c>
      <c r="G722">
        <v>99.89</v>
      </c>
    </row>
    <row r="723" spans="1:7" x14ac:dyDescent="0.35">
      <c r="A723" s="196">
        <v>43536</v>
      </c>
      <c r="B723" s="62">
        <v>214.69776200000001</v>
      </c>
      <c r="C723" s="62">
        <v>272.78097100000002</v>
      </c>
      <c r="D723" s="62">
        <v>13.84</v>
      </c>
      <c r="E723" s="62">
        <v>88.06</v>
      </c>
      <c r="F723" s="62">
        <v>81.98</v>
      </c>
      <c r="G723">
        <v>99.16</v>
      </c>
    </row>
    <row r="724" spans="1:7" x14ac:dyDescent="0.35">
      <c r="A724" s="196">
        <v>43535</v>
      </c>
      <c r="B724" s="62">
        <v>214.85820100000001</v>
      </c>
      <c r="C724" s="62">
        <v>272.84948000000003</v>
      </c>
      <c r="D724" s="62">
        <v>14.15</v>
      </c>
      <c r="E724" s="62">
        <v>88.23</v>
      </c>
      <c r="F724" s="62">
        <v>82.3</v>
      </c>
      <c r="G724">
        <v>99.25</v>
      </c>
    </row>
    <row r="725" spans="1:7" x14ac:dyDescent="0.35">
      <c r="A725" s="196">
        <v>43532</v>
      </c>
      <c r="B725" s="62">
        <v>213.18287900000001</v>
      </c>
      <c r="C725" s="62">
        <v>269.50025199999999</v>
      </c>
      <c r="D725" s="62">
        <v>14.41</v>
      </c>
      <c r="E725" s="62">
        <v>87.95</v>
      </c>
      <c r="F725" s="62">
        <v>81.33</v>
      </c>
      <c r="G725">
        <v>98.71</v>
      </c>
    </row>
    <row r="726" spans="1:7" x14ac:dyDescent="0.35">
      <c r="A726" s="196">
        <v>43531</v>
      </c>
      <c r="B726" s="62">
        <v>215.14911799999999</v>
      </c>
      <c r="C726" s="62">
        <v>270.91030899999998</v>
      </c>
      <c r="D726" s="62">
        <v>13.87</v>
      </c>
      <c r="E726" s="62">
        <v>88.43</v>
      </c>
      <c r="F726" s="62">
        <v>82.99</v>
      </c>
      <c r="G726">
        <v>99.86</v>
      </c>
    </row>
    <row r="727" spans="1:7" x14ac:dyDescent="0.35">
      <c r="A727" s="196">
        <v>43530</v>
      </c>
      <c r="B727" s="62">
        <v>215.75351599999999</v>
      </c>
      <c r="C727" s="62">
        <v>270.97119800000002</v>
      </c>
      <c r="D727" s="62">
        <v>13.44</v>
      </c>
      <c r="E727" s="62">
        <v>89.35</v>
      </c>
      <c r="F727" s="62">
        <v>84.13</v>
      </c>
      <c r="G727">
        <v>100.77</v>
      </c>
    </row>
    <row r="728" spans="1:7" x14ac:dyDescent="0.35">
      <c r="A728" s="196">
        <v>43529</v>
      </c>
      <c r="B728" s="62">
        <v>215.83284599999999</v>
      </c>
      <c r="C728" s="62">
        <v>272.39917400000002</v>
      </c>
      <c r="D728" s="62">
        <v>13.51</v>
      </c>
      <c r="E728" s="62">
        <v>89.49</v>
      </c>
      <c r="F728" s="62">
        <v>84.3</v>
      </c>
      <c r="G728">
        <v>100.75</v>
      </c>
    </row>
    <row r="729" spans="1:7" x14ac:dyDescent="0.35">
      <c r="A729" s="196">
        <v>43528</v>
      </c>
      <c r="B729" s="62">
        <v>215.50982400000001</v>
      </c>
      <c r="C729" s="62">
        <v>272.38691699999998</v>
      </c>
      <c r="D729" s="62">
        <v>13.65</v>
      </c>
      <c r="E729" s="62">
        <v>89.39</v>
      </c>
      <c r="F729" s="62">
        <v>84.18</v>
      </c>
      <c r="G729">
        <v>100.71</v>
      </c>
    </row>
    <row r="730" spans="1:7" x14ac:dyDescent="0.35">
      <c r="A730" s="196">
        <v>43525</v>
      </c>
      <c r="B730" s="62">
        <v>214.88681800000001</v>
      </c>
      <c r="C730" s="62">
        <v>271.54398099999997</v>
      </c>
      <c r="D730" s="62">
        <v>13.37</v>
      </c>
      <c r="E730" s="62">
        <v>90.15</v>
      </c>
      <c r="F730" s="62">
        <v>83.86</v>
      </c>
      <c r="G730">
        <v>100.59</v>
      </c>
    </row>
    <row r="731" spans="1:7" x14ac:dyDescent="0.35">
      <c r="A731" s="196">
        <v>43524</v>
      </c>
      <c r="B731" s="62">
        <v>214.08677399999999</v>
      </c>
      <c r="C731" s="62">
        <v>270.181084</v>
      </c>
      <c r="D731" s="62">
        <v>13.59</v>
      </c>
      <c r="E731" s="62">
        <v>89.19</v>
      </c>
      <c r="F731" s="62">
        <v>83.36</v>
      </c>
      <c r="G731">
        <v>100.04</v>
      </c>
    </row>
    <row r="732" spans="1:7" x14ac:dyDescent="0.35">
      <c r="A732" s="196">
        <v>43523</v>
      </c>
      <c r="B732" s="62">
        <v>213.900688</v>
      </c>
      <c r="C732" s="62">
        <v>271.02787599999999</v>
      </c>
      <c r="D732" s="62">
        <v>14.35</v>
      </c>
      <c r="E732" s="62">
        <v>89.33</v>
      </c>
      <c r="F732" s="62">
        <v>82.76</v>
      </c>
      <c r="G732">
        <v>99.53</v>
      </c>
    </row>
    <row r="733" spans="1:7" x14ac:dyDescent="0.35">
      <c r="A733" s="196">
        <v>43522</v>
      </c>
      <c r="B733" s="62">
        <v>214.479816</v>
      </c>
      <c r="C733" s="62">
        <v>271.52118400000001</v>
      </c>
      <c r="D733" s="62">
        <v>13.89</v>
      </c>
      <c r="E733" s="62">
        <v>89.81</v>
      </c>
      <c r="F733" s="62">
        <v>82.49</v>
      </c>
      <c r="G733">
        <v>99.63</v>
      </c>
    </row>
    <row r="734" spans="1:7" x14ac:dyDescent="0.35">
      <c r="A734" s="196">
        <v>43521</v>
      </c>
      <c r="B734" s="62">
        <v>213.73457500000001</v>
      </c>
      <c r="C734" s="62">
        <v>271.78331700000001</v>
      </c>
      <c r="D734" s="62">
        <v>13.85</v>
      </c>
      <c r="E734" s="62">
        <v>89.15</v>
      </c>
      <c r="F734" s="62">
        <v>81.95</v>
      </c>
      <c r="G734">
        <v>99.14</v>
      </c>
    </row>
    <row r="735" spans="1:7" x14ac:dyDescent="0.35">
      <c r="A735" s="196">
        <v>43518</v>
      </c>
      <c r="B735" s="62">
        <v>213.20165499999999</v>
      </c>
      <c r="C735" s="62">
        <v>271.32528500000001</v>
      </c>
      <c r="D735" s="62">
        <v>13.98</v>
      </c>
      <c r="E735" s="62">
        <v>88.59</v>
      </c>
      <c r="F735" s="62">
        <v>80.88</v>
      </c>
      <c r="G735">
        <v>98.49</v>
      </c>
    </row>
    <row r="736" spans="1:7" x14ac:dyDescent="0.35">
      <c r="A736" s="196">
        <v>43517</v>
      </c>
      <c r="B736" s="62">
        <v>212.73580899999999</v>
      </c>
      <c r="C736" s="62">
        <v>269.88279699999998</v>
      </c>
      <c r="D736" s="62">
        <v>14.34</v>
      </c>
      <c r="E736" s="62">
        <v>88.57</v>
      </c>
      <c r="F736" s="62">
        <v>80.400000000000006</v>
      </c>
      <c r="G736">
        <v>98.09</v>
      </c>
    </row>
    <row r="737" spans="1:7" x14ac:dyDescent="0.35">
      <c r="A737" s="196">
        <v>43516</v>
      </c>
      <c r="B737" s="62">
        <v>213.19031799999999</v>
      </c>
      <c r="C737" s="62">
        <v>270.59704799999997</v>
      </c>
      <c r="D737" s="62">
        <v>14.27</v>
      </c>
      <c r="E737" s="62">
        <v>89.39</v>
      </c>
      <c r="F737" s="62">
        <v>80.61</v>
      </c>
      <c r="G737">
        <v>98.29</v>
      </c>
    </row>
    <row r="738" spans="1:7" x14ac:dyDescent="0.35">
      <c r="A738" s="196">
        <v>43515</v>
      </c>
      <c r="B738" s="62">
        <v>211.76550399999999</v>
      </c>
      <c r="C738" s="62">
        <v>269.91385500000001</v>
      </c>
      <c r="D738" s="62">
        <v>14.61</v>
      </c>
      <c r="E738" s="62">
        <v>88.44</v>
      </c>
      <c r="F738" s="62">
        <v>79.650000000000006</v>
      </c>
      <c r="G738">
        <v>97.37</v>
      </c>
    </row>
    <row r="739" spans="1:7" x14ac:dyDescent="0.35">
      <c r="A739" s="196">
        <v>43514</v>
      </c>
      <c r="B739" s="62">
        <v>211.754818</v>
      </c>
      <c r="C739" s="62">
        <v>270.13171299999999</v>
      </c>
      <c r="D739" s="62">
        <v>14.54</v>
      </c>
      <c r="E739" s="62">
        <v>87.8</v>
      </c>
      <c r="F739" s="62">
        <v>79.62</v>
      </c>
      <c r="G739">
        <v>96.96</v>
      </c>
    </row>
    <row r="740" spans="1:7" x14ac:dyDescent="0.35">
      <c r="A740" s="196">
        <v>43511</v>
      </c>
      <c r="B740" s="62">
        <v>211.754818</v>
      </c>
      <c r="C740" s="62">
        <v>270.38292999999999</v>
      </c>
      <c r="D740" s="62">
        <v>14.29</v>
      </c>
      <c r="E740" s="62">
        <v>87.82</v>
      </c>
      <c r="F740" s="62">
        <v>79.47</v>
      </c>
      <c r="G740">
        <v>97.03</v>
      </c>
    </row>
    <row r="741" spans="1:7" x14ac:dyDescent="0.35">
      <c r="A741" s="196">
        <v>43510</v>
      </c>
      <c r="B741" s="62">
        <v>208.809135</v>
      </c>
      <c r="C741" s="62">
        <v>267.61255</v>
      </c>
      <c r="D741" s="62">
        <v>15.76</v>
      </c>
      <c r="E741" s="62">
        <v>86.96</v>
      </c>
      <c r="F741" s="62">
        <v>78.099999999999994</v>
      </c>
      <c r="G741">
        <v>95.34</v>
      </c>
    </row>
    <row r="742" spans="1:7" x14ac:dyDescent="0.35">
      <c r="A742" s="196">
        <v>43509</v>
      </c>
      <c r="B742" s="62">
        <v>209.34519299999999</v>
      </c>
      <c r="C742" s="62">
        <v>267.90212000000002</v>
      </c>
      <c r="D742" s="62">
        <v>13.97</v>
      </c>
      <c r="E742" s="62">
        <v>87.84</v>
      </c>
      <c r="F742" s="62">
        <v>79.22</v>
      </c>
      <c r="G742">
        <v>96.37</v>
      </c>
    </row>
    <row r="743" spans="1:7" x14ac:dyDescent="0.35">
      <c r="A743" s="196">
        <v>43508</v>
      </c>
      <c r="B743" s="62">
        <v>208.106943</v>
      </c>
      <c r="C743" s="62">
        <v>266.590598</v>
      </c>
      <c r="D743" s="62">
        <v>14.28</v>
      </c>
      <c r="E743" s="62">
        <v>86.85</v>
      </c>
      <c r="F743" s="62">
        <v>78.41</v>
      </c>
      <c r="G743">
        <v>95.73</v>
      </c>
    </row>
    <row r="744" spans="1:7" x14ac:dyDescent="0.35">
      <c r="A744" s="196">
        <v>43507</v>
      </c>
      <c r="B744" s="62">
        <v>207.15186</v>
      </c>
      <c r="C744" s="62">
        <v>264.062659</v>
      </c>
      <c r="D744" s="62">
        <v>15.22</v>
      </c>
      <c r="E744" s="62">
        <v>86.5</v>
      </c>
      <c r="F744" s="62">
        <v>78</v>
      </c>
      <c r="G744">
        <v>95.23</v>
      </c>
    </row>
    <row r="745" spans="1:7" x14ac:dyDescent="0.35">
      <c r="A745" s="196">
        <v>43504</v>
      </c>
      <c r="B745" s="62">
        <v>205.40839199999999</v>
      </c>
      <c r="C745" s="62">
        <v>262.71099900000002</v>
      </c>
      <c r="D745" s="62">
        <v>16.309999999999999</v>
      </c>
      <c r="E745" s="62">
        <v>86.31</v>
      </c>
      <c r="F745" s="62">
        <v>77.150000000000006</v>
      </c>
      <c r="G745">
        <v>94.5</v>
      </c>
    </row>
    <row r="746" spans="1:7" x14ac:dyDescent="0.35">
      <c r="A746" s="196">
        <v>43503</v>
      </c>
      <c r="B746" s="62">
        <v>206.54578599999999</v>
      </c>
      <c r="C746" s="62">
        <v>262.85612300000003</v>
      </c>
      <c r="D746" s="62">
        <v>16.170000000000002</v>
      </c>
      <c r="E746" s="62">
        <v>86.49</v>
      </c>
      <c r="F746" s="62">
        <v>78.3</v>
      </c>
      <c r="G746">
        <v>95.37</v>
      </c>
    </row>
    <row r="747" spans="1:7" x14ac:dyDescent="0.35">
      <c r="A747" s="196">
        <v>43502</v>
      </c>
      <c r="B747" s="62">
        <v>209.62185099999999</v>
      </c>
      <c r="C747" s="62">
        <v>264.930273</v>
      </c>
      <c r="D747" s="62">
        <v>13.62</v>
      </c>
      <c r="E747" s="62">
        <v>85.81</v>
      </c>
      <c r="F747" s="62">
        <v>79.430000000000007</v>
      </c>
      <c r="G747">
        <v>96.11</v>
      </c>
    </row>
    <row r="748" spans="1:7" x14ac:dyDescent="0.35">
      <c r="A748" s="196">
        <v>43501</v>
      </c>
      <c r="B748" s="62">
        <v>209.303889</v>
      </c>
      <c r="C748" s="62">
        <v>264.73468600000001</v>
      </c>
      <c r="D748" s="62">
        <v>13.58</v>
      </c>
      <c r="E748" s="62">
        <v>85.01</v>
      </c>
      <c r="F748" s="62">
        <v>78.91</v>
      </c>
      <c r="G748">
        <v>95.7</v>
      </c>
    </row>
    <row r="749" spans="1:7" x14ac:dyDescent="0.35">
      <c r="A749" s="196">
        <v>43500</v>
      </c>
      <c r="B749" s="62">
        <v>206.30950000000001</v>
      </c>
      <c r="C749" s="62">
        <v>262.55300699999998</v>
      </c>
      <c r="D749" s="62">
        <v>14.21</v>
      </c>
      <c r="E749" s="62">
        <v>84.51</v>
      </c>
      <c r="F749" s="62">
        <v>78.430000000000007</v>
      </c>
      <c r="G749">
        <v>95.09</v>
      </c>
    </row>
    <row r="750" spans="1:7" x14ac:dyDescent="0.35">
      <c r="A750" s="196">
        <v>43497</v>
      </c>
      <c r="B750" s="62">
        <v>206.181996</v>
      </c>
      <c r="C750" s="62">
        <v>260.591612</v>
      </c>
      <c r="D750" s="62">
        <v>13.99</v>
      </c>
      <c r="E750" s="62">
        <v>84.37</v>
      </c>
      <c r="F750" s="62">
        <v>78.459999999999994</v>
      </c>
      <c r="G750">
        <v>95.1</v>
      </c>
    </row>
    <row r="751" spans="1:7" x14ac:dyDescent="0.35">
      <c r="A751" s="196">
        <v>43496</v>
      </c>
      <c r="B751" s="62">
        <v>205.550422</v>
      </c>
      <c r="C751" s="62">
        <v>260.29379999999998</v>
      </c>
      <c r="D751" s="62">
        <v>15.11</v>
      </c>
      <c r="E751" s="62">
        <v>83.49</v>
      </c>
      <c r="F751" s="62">
        <v>77.91</v>
      </c>
      <c r="G751">
        <v>94.36</v>
      </c>
    </row>
    <row r="752" spans="1:7" x14ac:dyDescent="0.35">
      <c r="A752" s="196">
        <v>43495</v>
      </c>
      <c r="B752" s="62">
        <v>205.28057799999999</v>
      </c>
      <c r="C752" s="62">
        <v>259.10361599999999</v>
      </c>
      <c r="D752" s="62">
        <v>16.02</v>
      </c>
      <c r="E752" s="62">
        <v>84.06</v>
      </c>
      <c r="F752" s="62">
        <v>78.28</v>
      </c>
      <c r="G752">
        <v>94.72</v>
      </c>
    </row>
    <row r="753" spans="1:7" x14ac:dyDescent="0.35">
      <c r="A753" s="196">
        <v>43494</v>
      </c>
      <c r="B753" s="62">
        <v>204.425399</v>
      </c>
      <c r="C753" s="62">
        <v>256.564706</v>
      </c>
      <c r="D753" s="62">
        <v>16.05</v>
      </c>
      <c r="E753" s="62">
        <v>84.53</v>
      </c>
      <c r="F753" s="62">
        <v>78.33</v>
      </c>
      <c r="G753">
        <v>94.96</v>
      </c>
    </row>
    <row r="754" spans="1:7" x14ac:dyDescent="0.35">
      <c r="A754" s="196">
        <v>43493</v>
      </c>
      <c r="B754" s="62">
        <v>202.79236</v>
      </c>
      <c r="C754" s="62">
        <v>256.04844500000002</v>
      </c>
      <c r="D754" s="62">
        <v>16.16</v>
      </c>
      <c r="E754" s="62">
        <v>84.1</v>
      </c>
      <c r="F754" s="62">
        <v>78.25</v>
      </c>
      <c r="G754">
        <v>94.91</v>
      </c>
    </row>
    <row r="755" spans="1:7" x14ac:dyDescent="0.35">
      <c r="A755" s="196">
        <v>43490</v>
      </c>
      <c r="B755" s="62">
        <v>204.76439400000001</v>
      </c>
      <c r="C755" s="62">
        <v>258.52802300000002</v>
      </c>
      <c r="D755" s="62">
        <v>14.78</v>
      </c>
      <c r="E755" s="62">
        <v>84.88</v>
      </c>
      <c r="F755" s="62">
        <v>78.87</v>
      </c>
      <c r="G755">
        <v>95.54</v>
      </c>
    </row>
    <row r="756" spans="1:7" x14ac:dyDescent="0.35">
      <c r="A756" s="196">
        <v>43489</v>
      </c>
      <c r="B756" s="62">
        <v>203.5378</v>
      </c>
      <c r="C756" s="62">
        <v>257.12249200000002</v>
      </c>
      <c r="D756" s="62">
        <v>15.56</v>
      </c>
      <c r="E756" s="62">
        <v>85.7</v>
      </c>
      <c r="F756" s="62">
        <v>78.81</v>
      </c>
      <c r="G756">
        <v>95.79</v>
      </c>
    </row>
    <row r="757" spans="1:7" x14ac:dyDescent="0.35">
      <c r="A757" s="196">
        <v>43488</v>
      </c>
      <c r="B757" s="62">
        <v>203.04311300000001</v>
      </c>
      <c r="C757" s="62">
        <v>256.14306199999999</v>
      </c>
      <c r="D757" s="62">
        <v>16.48</v>
      </c>
      <c r="E757" s="62">
        <v>84.96</v>
      </c>
      <c r="F757" s="62">
        <v>78.209999999999994</v>
      </c>
      <c r="G757">
        <v>94.89</v>
      </c>
    </row>
    <row r="758" spans="1:7" x14ac:dyDescent="0.35">
      <c r="A758" s="196">
        <v>43487</v>
      </c>
      <c r="B758" s="62">
        <v>203.20292599999999</v>
      </c>
      <c r="C758" s="62">
        <v>256.47451999999998</v>
      </c>
      <c r="D758" s="62">
        <v>16</v>
      </c>
      <c r="E758" s="62">
        <v>85.15</v>
      </c>
      <c r="F758" s="62">
        <v>78.489999999999995</v>
      </c>
      <c r="G758">
        <v>95.03</v>
      </c>
    </row>
    <row r="759" spans="1:7" x14ac:dyDescent="0.35">
      <c r="A759" s="196">
        <v>43486</v>
      </c>
      <c r="B759" s="62">
        <v>204.47492199999999</v>
      </c>
      <c r="C759" s="62">
        <v>259.10813999999999</v>
      </c>
      <c r="D759" s="62">
        <v>15.39</v>
      </c>
      <c r="E759" s="62">
        <v>85.05</v>
      </c>
      <c r="F759" s="62">
        <v>78.64</v>
      </c>
      <c r="G759">
        <v>95.3</v>
      </c>
    </row>
    <row r="760" spans="1:7" x14ac:dyDescent="0.35">
      <c r="A760" s="196">
        <v>43483</v>
      </c>
      <c r="B760" s="62">
        <v>204.47492199999999</v>
      </c>
      <c r="C760" s="62">
        <v>259.07602300000002</v>
      </c>
      <c r="D760" s="62">
        <v>14.28</v>
      </c>
      <c r="E760" s="62">
        <v>84.65</v>
      </c>
      <c r="F760" s="62">
        <v>78.62</v>
      </c>
      <c r="G760">
        <v>95.14</v>
      </c>
    </row>
    <row r="761" spans="1:7" x14ac:dyDescent="0.35">
      <c r="A761" s="196">
        <v>43482</v>
      </c>
      <c r="B761" s="62">
        <v>200.774754</v>
      </c>
      <c r="C761" s="62">
        <v>255.52440300000001</v>
      </c>
      <c r="D761" s="62">
        <v>15.41</v>
      </c>
      <c r="E761" s="62">
        <v>83.71</v>
      </c>
      <c r="F761" s="62">
        <v>76.86</v>
      </c>
      <c r="G761">
        <v>93.32</v>
      </c>
    </row>
    <row r="762" spans="1:7" x14ac:dyDescent="0.35">
      <c r="A762" s="196">
        <v>43481</v>
      </c>
      <c r="B762" s="62">
        <v>200.70052699999999</v>
      </c>
      <c r="C762" s="62">
        <v>253.99408199999999</v>
      </c>
      <c r="D762" s="62">
        <v>15.72</v>
      </c>
      <c r="E762" s="62">
        <v>83.74</v>
      </c>
      <c r="F762" s="62">
        <v>77</v>
      </c>
      <c r="G762">
        <v>93.51</v>
      </c>
    </row>
    <row r="763" spans="1:7" x14ac:dyDescent="0.35">
      <c r="A763" s="196">
        <v>43480</v>
      </c>
      <c r="B763" s="62">
        <v>199.787553</v>
      </c>
      <c r="C763" s="62">
        <v>252.77509599999999</v>
      </c>
      <c r="D763" s="62">
        <v>16.93</v>
      </c>
      <c r="E763" s="62">
        <v>82.14</v>
      </c>
      <c r="F763" s="62">
        <v>75.22</v>
      </c>
      <c r="G763">
        <v>92.02</v>
      </c>
    </row>
    <row r="764" spans="1:7" x14ac:dyDescent="0.35">
      <c r="A764" s="196">
        <v>43479</v>
      </c>
      <c r="B764" s="62">
        <v>199.08606800000001</v>
      </c>
      <c r="C764" s="62">
        <v>250.01477</v>
      </c>
      <c r="D764" s="62">
        <v>17.899999999999999</v>
      </c>
      <c r="E764" s="62">
        <v>82.58</v>
      </c>
      <c r="F764" s="62">
        <v>75.37</v>
      </c>
      <c r="G764">
        <v>92.36</v>
      </c>
    </row>
    <row r="765" spans="1:7" x14ac:dyDescent="0.35">
      <c r="A765" s="196">
        <v>43476</v>
      </c>
      <c r="B765" s="62">
        <v>200.00887599999999</v>
      </c>
      <c r="C765" s="62">
        <v>250.93624</v>
      </c>
      <c r="D765" s="62">
        <v>17.420000000000002</v>
      </c>
      <c r="E765" s="62">
        <v>82.73</v>
      </c>
      <c r="F765" s="62">
        <v>75.209999999999994</v>
      </c>
      <c r="G765">
        <v>92.27</v>
      </c>
    </row>
    <row r="766" spans="1:7" x14ac:dyDescent="0.35">
      <c r="A766" s="196">
        <v>43475</v>
      </c>
      <c r="B766" s="62">
        <v>199.88476</v>
      </c>
      <c r="C766" s="62">
        <v>250.044625</v>
      </c>
      <c r="D766" s="62">
        <v>18.690000000000001</v>
      </c>
      <c r="E766" s="62">
        <v>82.39</v>
      </c>
      <c r="F766" s="62">
        <v>74.599999999999994</v>
      </c>
      <c r="G766">
        <v>91.69</v>
      </c>
    </row>
    <row r="767" spans="1:7" x14ac:dyDescent="0.35">
      <c r="A767" s="196">
        <v>43474</v>
      </c>
      <c r="B767" s="62">
        <v>199.16192699999999</v>
      </c>
      <c r="C767" s="62">
        <v>249.38041899999999</v>
      </c>
      <c r="D767" s="62">
        <v>19</v>
      </c>
      <c r="E767" s="62">
        <v>82.12</v>
      </c>
      <c r="F767" s="62">
        <v>73.92</v>
      </c>
      <c r="G767">
        <v>90.83</v>
      </c>
    </row>
    <row r="768" spans="1:7" x14ac:dyDescent="0.35">
      <c r="A768" s="196">
        <v>43473</v>
      </c>
      <c r="B768" s="62">
        <v>198.12462400000001</v>
      </c>
      <c r="C768" s="62">
        <v>248.90349000000001</v>
      </c>
      <c r="D768" s="62">
        <v>19.48</v>
      </c>
      <c r="E768" s="62">
        <v>81.44</v>
      </c>
      <c r="F768" s="62">
        <v>73.650000000000006</v>
      </c>
      <c r="G768">
        <v>90.38</v>
      </c>
    </row>
    <row r="769" spans="1:7" x14ac:dyDescent="0.35">
      <c r="A769" s="196">
        <v>43472</v>
      </c>
      <c r="B769" s="62">
        <v>196.48936800000001</v>
      </c>
      <c r="C769" s="62">
        <v>246.408681</v>
      </c>
      <c r="D769" s="62">
        <v>20.149999999999999</v>
      </c>
      <c r="E769" s="62">
        <v>80.7</v>
      </c>
      <c r="F769" s="62">
        <v>72.73</v>
      </c>
      <c r="G769">
        <v>89.76</v>
      </c>
    </row>
    <row r="770" spans="1:7" x14ac:dyDescent="0.35">
      <c r="A770" s="196">
        <v>43469</v>
      </c>
      <c r="B770" s="62">
        <v>196.97076799999999</v>
      </c>
      <c r="C770" s="62">
        <v>245.52295799999999</v>
      </c>
      <c r="D770" s="62">
        <v>20.48</v>
      </c>
      <c r="E770" s="62">
        <v>81.45</v>
      </c>
      <c r="F770" s="62">
        <v>72.849999999999994</v>
      </c>
      <c r="G770">
        <v>90.3</v>
      </c>
    </row>
    <row r="771" spans="1:7" x14ac:dyDescent="0.35">
      <c r="A771" s="196">
        <v>43468</v>
      </c>
      <c r="B771" s="62">
        <v>191.549837</v>
      </c>
      <c r="C771" s="62">
        <v>239.31350699999999</v>
      </c>
      <c r="D771" s="62">
        <v>23</v>
      </c>
      <c r="E771" s="62">
        <v>80.069999999999993</v>
      </c>
      <c r="F771" s="62">
        <v>70.75</v>
      </c>
      <c r="G771">
        <v>88.24</v>
      </c>
    </row>
    <row r="772" spans="1:7" x14ac:dyDescent="0.35">
      <c r="A772" s="196">
        <v>43467</v>
      </c>
      <c r="B772" s="62">
        <v>193.305971</v>
      </c>
      <c r="C772" s="62">
        <v>243.69953799999999</v>
      </c>
      <c r="D772" s="62">
        <v>23.39</v>
      </c>
      <c r="E772" s="62">
        <v>80.680000000000007</v>
      </c>
      <c r="F772" s="62">
        <v>71.38</v>
      </c>
      <c r="G772">
        <v>88.77</v>
      </c>
    </row>
    <row r="773" spans="1:7" x14ac:dyDescent="0.35">
      <c r="A773" s="196">
        <v>43466</v>
      </c>
      <c r="B773" s="62">
        <v>193.570998</v>
      </c>
      <c r="C773" s="62">
        <v>242.415097</v>
      </c>
      <c r="E773" s="62">
        <v>81.05</v>
      </c>
      <c r="F773" s="62">
        <v>72.010000000000005</v>
      </c>
      <c r="G773">
        <v>89.23</v>
      </c>
    </row>
    <row r="774" spans="1:7" x14ac:dyDescent="0.35">
      <c r="A774" s="196">
        <v>43465</v>
      </c>
      <c r="B774" s="62">
        <v>193.570998</v>
      </c>
      <c r="C774" s="62">
        <v>242.41185899999999</v>
      </c>
      <c r="E774" s="62">
        <v>80.930000000000007</v>
      </c>
      <c r="F774" s="62">
        <v>71.91</v>
      </c>
      <c r="G774">
        <v>89.09</v>
      </c>
    </row>
  </sheetData>
  <pageMargins left="0.5" right="0.5" top="1" bottom="1" header="0.5" footer="0.75"/>
  <pageSetup scale="35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98C8DF-E9E6-40BB-B411-FAC0FF439FF5}">
  <sheetPr codeName="Sheet4">
    <pageSetUpPr fitToPage="1"/>
  </sheetPr>
  <dimension ref="B1:X96"/>
  <sheetViews>
    <sheetView showGridLines="0" tabSelected="1" zoomScale="58" zoomScaleNormal="40" workbookViewId="0">
      <selection activeCell="B5" sqref="B5:O6"/>
    </sheetView>
  </sheetViews>
  <sheetFormatPr defaultColWidth="8.7265625" defaultRowHeight="20.149999999999999" customHeight="1" x14ac:dyDescent="0.35"/>
  <cols>
    <col min="1" max="1" width="4.1796875" customWidth="1"/>
    <col min="2" max="2" width="42.26953125" customWidth="1"/>
    <col min="3" max="3" width="4.1796875" customWidth="1"/>
    <col min="4" max="4" width="15.453125" customWidth="1"/>
    <col min="5" max="5" width="4.1796875" customWidth="1"/>
    <col min="6" max="6" width="15.453125" customWidth="1"/>
    <col min="7" max="7" width="3.453125" customWidth="1"/>
    <col min="8" max="11" width="11.453125" customWidth="1"/>
    <col min="12" max="12" width="3.81640625" customWidth="1"/>
    <col min="13" max="13" width="11.453125" customWidth="1"/>
    <col min="14" max="14" width="17.453125" customWidth="1"/>
    <col min="15" max="15" width="3.54296875" customWidth="1"/>
    <col min="16" max="16" width="4.1796875" customWidth="1"/>
  </cols>
  <sheetData>
    <row r="1" spans="2:15" ht="13.5" customHeight="1" x14ac:dyDescent="0.35"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</row>
    <row r="2" spans="2:15" ht="20.149999999999999" customHeight="1" x14ac:dyDescent="0.35">
      <c r="B2" s="179" t="s">
        <v>35</v>
      </c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</row>
    <row r="3" spans="2:15" ht="20.149999999999999" customHeight="1" x14ac:dyDescent="0.35">
      <c r="B3" s="180">
        <v>44530</v>
      </c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  <c r="O3" s="127"/>
    </row>
    <row r="4" spans="2:15" ht="20.149999999999999" customHeight="1" x14ac:dyDescent="0.35">
      <c r="B4" s="127"/>
      <c r="C4" s="127"/>
      <c r="D4" s="127"/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</row>
    <row r="5" spans="2:15" ht="20.149999999999999" customHeight="1" x14ac:dyDescent="0.35">
      <c r="B5" s="201" t="s">
        <v>36</v>
      </c>
      <c r="C5" s="201"/>
      <c r="D5" s="201"/>
      <c r="E5" s="201"/>
      <c r="F5" s="201"/>
      <c r="G5" s="201"/>
      <c r="H5" s="201"/>
      <c r="I5" s="201"/>
      <c r="J5" s="201"/>
      <c r="K5" s="201"/>
      <c r="L5" s="201"/>
      <c r="M5" s="201"/>
      <c r="N5" s="201"/>
      <c r="O5" s="201"/>
    </row>
    <row r="6" spans="2:15" ht="20.149999999999999" customHeight="1" x14ac:dyDescent="0.35">
      <c r="B6" s="201"/>
      <c r="C6" s="201"/>
      <c r="D6" s="201"/>
      <c r="E6" s="201"/>
      <c r="F6" s="201"/>
      <c r="G6" s="201"/>
      <c r="H6" s="201"/>
      <c r="I6" s="201"/>
      <c r="J6" s="201"/>
      <c r="K6" s="201"/>
      <c r="L6" s="201"/>
      <c r="M6" s="201"/>
      <c r="N6" s="201"/>
      <c r="O6" s="201"/>
    </row>
    <row r="7" spans="2:15" ht="20.149999999999999" customHeight="1" thickBot="1" x14ac:dyDescent="0.4">
      <c r="F7" s="32">
        <f>Data!EA5</f>
        <v>43829</v>
      </c>
      <c r="G7" s="32"/>
      <c r="H7" s="32">
        <f>Data!EB5</f>
        <v>43830</v>
      </c>
      <c r="I7" s="32"/>
      <c r="J7" s="32">
        <f>B3-7</f>
        <v>44523</v>
      </c>
      <c r="K7" s="32" t="e">
        <f>INDEX(Data!D5:ZZ5,1,MATCH('Publish version'!B3,Data!D5:ZZ5,0)-1)</f>
        <v>#N/A</v>
      </c>
      <c r="L7" s="32"/>
      <c r="M7" s="32"/>
      <c r="N7" s="32"/>
    </row>
    <row r="8" spans="2:15" ht="23.5" customHeight="1" thickBot="1" x14ac:dyDescent="0.4">
      <c r="B8" s="127"/>
      <c r="C8" s="127"/>
      <c r="D8" s="127"/>
      <c r="E8" s="127"/>
      <c r="F8" s="204" t="s">
        <v>37</v>
      </c>
      <c r="G8" s="127"/>
      <c r="H8" s="198" t="s">
        <v>38</v>
      </c>
      <c r="I8" s="199"/>
      <c r="J8" s="199"/>
      <c r="K8" s="200"/>
      <c r="L8" s="127"/>
      <c r="M8" s="202" t="s">
        <v>39</v>
      </c>
      <c r="N8" s="203"/>
      <c r="O8" s="127"/>
    </row>
    <row r="9" spans="2:15" ht="20.149999999999999" customHeight="1" thickBot="1" x14ac:dyDescent="0.4">
      <c r="B9" s="128" t="s">
        <v>40</v>
      </c>
      <c r="C9" s="129"/>
      <c r="D9" s="130" t="s">
        <v>41</v>
      </c>
      <c r="E9" s="129"/>
      <c r="F9" s="205"/>
      <c r="G9" s="131"/>
      <c r="H9" s="132" t="s">
        <v>42</v>
      </c>
      <c r="I9" s="132" t="s">
        <v>43</v>
      </c>
      <c r="J9" s="132" t="s">
        <v>15</v>
      </c>
      <c r="K9" s="132" t="s">
        <v>16</v>
      </c>
      <c r="L9" s="132"/>
      <c r="M9" s="181" t="s">
        <v>17</v>
      </c>
      <c r="N9" s="131" t="s">
        <v>0</v>
      </c>
      <c r="O9" s="133"/>
    </row>
    <row r="10" spans="2:15" ht="20.149999999999999" customHeight="1" x14ac:dyDescent="0.35">
      <c r="B10" s="134" t="s">
        <v>44</v>
      </c>
      <c r="C10" s="135"/>
      <c r="D10" s="135"/>
      <c r="E10" s="135"/>
      <c r="F10" s="136"/>
      <c r="G10" s="136"/>
      <c r="H10" s="136"/>
      <c r="I10" s="136"/>
      <c r="J10" s="136"/>
      <c r="K10" s="136"/>
      <c r="L10" s="136"/>
      <c r="M10" s="136"/>
      <c r="N10" s="136"/>
      <c r="O10" s="137"/>
    </row>
    <row r="11" spans="2:15" ht="20.149999999999999" customHeight="1" x14ac:dyDescent="0.35">
      <c r="B11" s="138" t="s">
        <v>45</v>
      </c>
      <c r="C11" s="139"/>
      <c r="D11" s="140"/>
      <c r="E11" s="139"/>
      <c r="F11" s="141">
        <f t="array" ref="F11:F19">TRANSPOSE(Sov!X386:AF386)</f>
        <v>2.3916999999999995E-4</v>
      </c>
      <c r="G11" s="142"/>
      <c r="H11" s="141">
        <f t="array" ref="H11:K19">TRANSPOSE(Sov!X388:AF391)</f>
        <v>-8.8371000000000001E-4</v>
      </c>
      <c r="I11" s="141">
        <v>-5.0590000000000021E-4</v>
      </c>
      <c r="J11" s="141">
        <v>-1.8390000000000016E-4</v>
      </c>
      <c r="K11" s="141">
        <v>-3.4663000000000001E-4</v>
      </c>
      <c r="L11" s="142"/>
      <c r="M11" s="182">
        <f t="array" ref="M11:N19">TRANSPOSE(Sov!X393:AF394)</f>
        <v>5.0363900000000008E-3</v>
      </c>
      <c r="N11" s="183">
        <v>43907</v>
      </c>
      <c r="O11" s="137"/>
    </row>
    <row r="12" spans="2:15" ht="20.149999999999999" customHeight="1" x14ac:dyDescent="0.35">
      <c r="B12" s="138" t="s">
        <v>46</v>
      </c>
      <c r="C12" s="139"/>
      <c r="D12" s="140"/>
      <c r="E12" s="139"/>
      <c r="F12" s="141">
        <v>-1.7230000000000001E-3</v>
      </c>
      <c r="G12" s="142"/>
      <c r="H12" s="141">
        <v>-5.0500000000000024E-4</v>
      </c>
      <c r="I12" s="141">
        <v>-4.5400000000000019E-4</v>
      </c>
      <c r="J12" s="141">
        <v>-4.46E-4</v>
      </c>
      <c r="K12" s="141">
        <v>-1.6700000000000005E-4</v>
      </c>
      <c r="L12" s="142"/>
      <c r="M12" s="182">
        <v>2.4429999999999999E-3</v>
      </c>
      <c r="N12" s="183">
        <v>43907</v>
      </c>
      <c r="O12" s="137"/>
    </row>
    <row r="13" spans="2:15" ht="20.149999999999999" customHeight="1" x14ac:dyDescent="0.35">
      <c r="B13" s="138" t="s">
        <v>47</v>
      </c>
      <c r="C13" s="139"/>
      <c r="D13" s="140"/>
      <c r="E13" s="139"/>
      <c r="F13" s="141">
        <v>-1.111E-3</v>
      </c>
      <c r="G13" s="142"/>
      <c r="H13" s="141">
        <v>-1.9099999999999998E-4</v>
      </c>
      <c r="I13" s="141">
        <v>-1.5700000000000013E-4</v>
      </c>
      <c r="J13" s="141">
        <v>-2.6800000000000001E-4</v>
      </c>
      <c r="K13" s="141">
        <v>-1.2999999999999991E-4</v>
      </c>
      <c r="L13" s="142"/>
      <c r="M13" s="182">
        <v>3.6810000000000002E-3</v>
      </c>
      <c r="N13" s="183">
        <v>43907</v>
      </c>
      <c r="O13" s="137"/>
    </row>
    <row r="14" spans="2:15" ht="20.149999999999999" customHeight="1" x14ac:dyDescent="0.35">
      <c r="B14" s="138" t="s">
        <v>48</v>
      </c>
      <c r="C14" s="139"/>
      <c r="D14" s="140"/>
      <c r="E14" s="139"/>
      <c r="F14" s="141">
        <v>-1.1310000000000001E-3</v>
      </c>
      <c r="G14" s="142"/>
      <c r="H14" s="141">
        <v>-6.1900000000000008E-4</v>
      </c>
      <c r="I14" s="141">
        <v>-4.0800000000000005E-4</v>
      </c>
      <c r="J14" s="141">
        <v>-3.3600000000000004E-4</v>
      </c>
      <c r="K14" s="141">
        <v>-1.83E-4</v>
      </c>
      <c r="L14" s="142"/>
      <c r="M14" s="182">
        <v>3.081E-3</v>
      </c>
      <c r="N14" s="183">
        <v>43907</v>
      </c>
      <c r="O14" s="137"/>
    </row>
    <row r="15" spans="2:15" ht="20.149999999999999" customHeight="1" x14ac:dyDescent="0.35">
      <c r="B15" s="138" t="s">
        <v>49</v>
      </c>
      <c r="C15" s="139"/>
      <c r="D15" s="140"/>
      <c r="E15" s="139"/>
      <c r="F15" s="141">
        <v>-4.5399999999999998E-3</v>
      </c>
      <c r="G15" s="142"/>
      <c r="H15" s="141">
        <v>-1.5529999999999997E-3</v>
      </c>
      <c r="I15" s="141">
        <v>-1.6119999999999997E-3</v>
      </c>
      <c r="J15" s="141">
        <v>-3.0699999999999998E-4</v>
      </c>
      <c r="K15" s="141">
        <v>1.7999999999999787E-5</v>
      </c>
      <c r="L15" s="142"/>
      <c r="M15" s="182">
        <v>-3.6939999999999994E-3</v>
      </c>
      <c r="N15" s="183">
        <v>43907</v>
      </c>
      <c r="O15" s="137"/>
    </row>
    <row r="16" spans="2:15" ht="20.149999999999999" customHeight="1" x14ac:dyDescent="0.35">
      <c r="B16" s="138" t="s">
        <v>50</v>
      </c>
      <c r="C16" s="139"/>
      <c r="D16" s="140"/>
      <c r="E16" s="139"/>
      <c r="F16" s="141">
        <v>8.4450000000000011E-3</v>
      </c>
      <c r="G16" s="142"/>
      <c r="H16" s="141">
        <v>-1.449999999999993E-4</v>
      </c>
      <c r="I16" s="141">
        <v>5.0400000000000271E-4</v>
      </c>
      <c r="J16" s="141">
        <v>-1.5999999999998654E-5</v>
      </c>
      <c r="K16" s="141">
        <v>1.8900000000000167E-4</v>
      </c>
      <c r="L16" s="142"/>
      <c r="M16" s="182">
        <v>2.4286000000000002E-2</v>
      </c>
      <c r="N16" s="183">
        <v>43907</v>
      </c>
      <c r="O16" s="137"/>
    </row>
    <row r="17" spans="2:24" ht="20.149999999999999" customHeight="1" x14ac:dyDescent="0.35">
      <c r="B17" s="138" t="s">
        <v>51</v>
      </c>
      <c r="C17" s="139"/>
      <c r="D17" s="140"/>
      <c r="E17" s="139"/>
      <c r="F17" s="141">
        <v>-3.1540000000000001E-3</v>
      </c>
      <c r="G17" s="142"/>
      <c r="H17" s="141">
        <v>-1.072E-3</v>
      </c>
      <c r="I17" s="141">
        <v>-1.2149999999999999E-3</v>
      </c>
      <c r="J17" s="141">
        <v>-3.9900000000000005E-4</v>
      </c>
      <c r="K17" s="141">
        <v>-1.1300000000000025E-4</v>
      </c>
      <c r="L17" s="142"/>
      <c r="M17" s="182">
        <v>-4.4299999999999998E-4</v>
      </c>
      <c r="N17" s="183">
        <v>43907</v>
      </c>
      <c r="O17" s="137"/>
    </row>
    <row r="18" spans="2:24" ht="20.149999999999999" customHeight="1" x14ac:dyDescent="0.35">
      <c r="B18" s="138" t="s">
        <v>52</v>
      </c>
      <c r="C18" s="139"/>
      <c r="D18" s="140"/>
      <c r="E18" s="139"/>
      <c r="F18" s="141">
        <v>2.99E-3</v>
      </c>
      <c r="G18" s="142"/>
      <c r="H18" s="141">
        <v>-4.4099999999999999E-4</v>
      </c>
      <c r="I18" s="141">
        <v>-2.850000000000001E-4</v>
      </c>
      <c r="J18" s="141">
        <v>-7.7000000000000245E-5</v>
      </c>
      <c r="K18" s="141">
        <v>1.7500000000000024E-4</v>
      </c>
      <c r="L18" s="142"/>
      <c r="M18" s="182">
        <v>1.0959999999999999E-2</v>
      </c>
      <c r="N18" s="183">
        <v>43907</v>
      </c>
      <c r="O18" s="137"/>
    </row>
    <row r="19" spans="2:24" ht="20.149999999999999" customHeight="1" x14ac:dyDescent="0.35">
      <c r="B19" s="138" t="s">
        <v>53</v>
      </c>
      <c r="C19" s="139"/>
      <c r="D19" s="140"/>
      <c r="E19" s="139"/>
      <c r="F19" s="141">
        <v>8.0900000000000001E-5</v>
      </c>
      <c r="G19" s="142"/>
      <c r="H19" s="141">
        <v>1.7579E-3</v>
      </c>
      <c r="I19" s="141">
        <v>2.0368999999999999E-3</v>
      </c>
      <c r="J19" s="141">
        <v>-1.8799999999999996E-5</v>
      </c>
      <c r="K19" s="141">
        <v>-4.8999999999999836E-6</v>
      </c>
      <c r="L19" s="142"/>
      <c r="M19" s="182">
        <v>-2.0720000000000001E-3</v>
      </c>
      <c r="N19" s="183">
        <v>43907</v>
      </c>
      <c r="O19" s="137"/>
    </row>
    <row r="20" spans="2:24" ht="20.149999999999999" customHeight="1" thickBot="1" x14ac:dyDescent="0.4">
      <c r="B20" s="138"/>
      <c r="C20" s="139"/>
      <c r="D20" s="143"/>
      <c r="E20" s="139"/>
      <c r="F20" s="144"/>
      <c r="G20" s="145"/>
      <c r="H20" s="144"/>
      <c r="I20" s="144"/>
      <c r="J20" s="144"/>
      <c r="K20" s="145"/>
      <c r="L20" s="145"/>
      <c r="M20" s="145"/>
      <c r="N20" s="145"/>
      <c r="O20" s="137"/>
    </row>
    <row r="21" spans="2:24" ht="20.149999999999999" customHeight="1" x14ac:dyDescent="0.35">
      <c r="B21" s="146" t="s">
        <v>54</v>
      </c>
      <c r="C21" s="147"/>
      <c r="D21" s="148"/>
      <c r="E21" s="147"/>
      <c r="F21" s="149"/>
      <c r="G21" s="150"/>
      <c r="H21" s="149"/>
      <c r="I21" s="149"/>
      <c r="J21" s="149"/>
      <c r="K21" s="150"/>
      <c r="L21" s="150"/>
      <c r="M21" s="150"/>
      <c r="N21" s="150"/>
      <c r="O21" s="151"/>
    </row>
    <row r="22" spans="2:24" ht="20.149999999999999" customHeight="1" x14ac:dyDescent="0.35">
      <c r="B22" s="138" t="s">
        <v>55</v>
      </c>
      <c r="C22" s="139"/>
      <c r="D22" s="140"/>
      <c r="E22" s="139"/>
      <c r="F22" s="141">
        <f t="array" ref="F22:F26">TRANSPOSE(Bonds!L389:P389)</f>
        <v>-5.0000000000000001E-3</v>
      </c>
      <c r="G22" s="142"/>
      <c r="H22" s="141">
        <f t="array" ref="H22:K26">TRANSPOSE(Bonds!L391:P394)</f>
        <v>1.9999999999999966E-4</v>
      </c>
      <c r="I22" s="141">
        <v>3.309999999999997E-4</v>
      </c>
      <c r="J22" s="141">
        <v>-2.0000000000000052E-4</v>
      </c>
      <c r="K22" s="141">
        <v>0</v>
      </c>
      <c r="L22" s="142"/>
      <c r="M22" s="182">
        <f t="array" ref="M22:N26">TRANSPOSE(Bonds!L396:P397)</f>
        <v>-4.8999999999999998E-3</v>
      </c>
      <c r="N22" s="184">
        <v>43901</v>
      </c>
      <c r="O22" s="137"/>
    </row>
    <row r="23" spans="2:24" ht="20.149999999999999" customHeight="1" x14ac:dyDescent="0.35">
      <c r="B23" s="138" t="s">
        <v>56</v>
      </c>
      <c r="C23" s="139"/>
      <c r="D23" s="140"/>
      <c r="E23" s="139"/>
      <c r="F23" s="141">
        <v>-1.1999999999999999E-3</v>
      </c>
      <c r="G23" s="142"/>
      <c r="H23" s="141">
        <v>3.4000000000000002E-3</v>
      </c>
      <c r="I23" s="141">
        <v>3.4000000000000002E-3</v>
      </c>
      <c r="J23" s="141">
        <v>-4.9999999999999979E-4</v>
      </c>
      <c r="K23" s="141">
        <v>1.0000000000000005E-4</v>
      </c>
      <c r="L23" s="142"/>
      <c r="M23" s="182">
        <v>-4.5999999999999999E-3</v>
      </c>
      <c r="N23" s="184">
        <v>43899</v>
      </c>
      <c r="O23" s="137"/>
    </row>
    <row r="24" spans="2:24" ht="20.149999999999999" customHeight="1" x14ac:dyDescent="0.35">
      <c r="B24" s="138" t="s">
        <v>10</v>
      </c>
      <c r="C24" s="136"/>
      <c r="D24" s="140"/>
      <c r="E24" s="136"/>
      <c r="F24" s="141">
        <v>1.2600000000000001E-3</v>
      </c>
      <c r="G24" s="142"/>
      <c r="H24" s="141">
        <v>3.8599999999999997E-3</v>
      </c>
      <c r="I24" s="141">
        <v>3.96E-3</v>
      </c>
      <c r="J24" s="141">
        <v>-9.2000000000000003E-4</v>
      </c>
      <c r="K24" s="141">
        <v>-2.8999999999999989E-4</v>
      </c>
      <c r="L24" s="142"/>
      <c r="M24" s="182">
        <v>-3.2000000000000002E-3</v>
      </c>
      <c r="N24" s="184">
        <v>43899</v>
      </c>
      <c r="O24" s="137"/>
    </row>
    <row r="25" spans="2:24" ht="20.149999999999999" customHeight="1" x14ac:dyDescent="0.35">
      <c r="B25" s="138" t="s">
        <v>57</v>
      </c>
      <c r="C25" s="136"/>
      <c r="D25" s="140"/>
      <c r="E25" s="136"/>
      <c r="F25" s="141">
        <v>3.2000000000000002E-3</v>
      </c>
      <c r="G25" s="142"/>
      <c r="H25" s="141">
        <v>3.1100000000000004E-3</v>
      </c>
      <c r="I25" s="141">
        <v>3.1450000000000002E-3</v>
      </c>
      <c r="J25" s="141">
        <v>-1.1199999999999999E-3</v>
      </c>
      <c r="K25" s="141">
        <v>-5.9999999999999984E-4</v>
      </c>
      <c r="L25" s="142"/>
      <c r="M25" s="182">
        <v>-1.1999999999999999E-3</v>
      </c>
      <c r="N25" s="184">
        <v>43899</v>
      </c>
      <c r="O25" s="137"/>
    </row>
    <row r="26" spans="2:24" ht="20.149999999999999" customHeight="1" x14ac:dyDescent="0.35">
      <c r="B26" s="138" t="s">
        <v>58</v>
      </c>
      <c r="C26" s="136"/>
      <c r="D26" s="140"/>
      <c r="E26" s="136"/>
      <c r="F26" s="141">
        <v>2.2500000000000003E-3</v>
      </c>
      <c r="G26" s="142"/>
      <c r="H26" s="141">
        <v>2.3700000000000001E-3</v>
      </c>
      <c r="I26" s="141">
        <v>2.5400000000000002E-3</v>
      </c>
      <c r="J26" s="141">
        <v>-1.3599999999999997E-3</v>
      </c>
      <c r="K26" s="141">
        <v>-7.499999999999998E-4</v>
      </c>
      <c r="L26" s="142"/>
      <c r="M26" s="182">
        <v>-2.5000000000000001E-3</v>
      </c>
      <c r="N26" s="184">
        <v>43901</v>
      </c>
      <c r="O26" s="137"/>
    </row>
    <row r="27" spans="2:24" ht="20.149999999999999" customHeight="1" thickBot="1" x14ac:dyDescent="0.4">
      <c r="B27" s="152"/>
      <c r="C27" s="153"/>
      <c r="D27" s="154"/>
      <c r="E27" s="153"/>
      <c r="F27" s="153"/>
      <c r="G27" s="155"/>
      <c r="H27" s="153"/>
      <c r="I27" s="153"/>
      <c r="J27" s="153"/>
      <c r="K27" s="155"/>
      <c r="L27" s="155"/>
      <c r="M27" s="155"/>
      <c r="N27" s="155"/>
      <c r="O27" s="156"/>
    </row>
    <row r="28" spans="2:24" ht="20.149999999999999" customHeight="1" x14ac:dyDescent="0.35">
      <c r="B28" s="146" t="s">
        <v>59</v>
      </c>
      <c r="C28" s="157"/>
      <c r="D28" s="148"/>
      <c r="E28" s="157"/>
      <c r="F28" s="157"/>
      <c r="G28" s="158"/>
      <c r="H28" s="157"/>
      <c r="I28" s="157"/>
      <c r="J28" s="157"/>
      <c r="K28" s="158"/>
      <c r="L28" s="159"/>
      <c r="M28" s="158"/>
      <c r="N28" s="158"/>
      <c r="O28" s="151"/>
    </row>
    <row r="29" spans="2:24" ht="20.149999999999999" customHeight="1" x14ac:dyDescent="0.35">
      <c r="B29" s="160"/>
      <c r="C29" s="161"/>
      <c r="D29" s="143"/>
      <c r="E29" s="161"/>
      <c r="F29" s="161"/>
      <c r="G29" s="162"/>
      <c r="H29" s="161"/>
      <c r="I29" s="161"/>
      <c r="J29" s="161"/>
      <c r="K29" s="162"/>
      <c r="L29" s="142"/>
      <c r="M29" s="162"/>
      <c r="N29" s="162"/>
      <c r="O29" s="137"/>
      <c r="W29" s="27" t="s">
        <v>60</v>
      </c>
    </row>
    <row r="30" spans="2:24" ht="20.149999999999999" customHeight="1" x14ac:dyDescent="0.35">
      <c r="B30" s="138" t="s">
        <v>61</v>
      </c>
      <c r="C30" s="139"/>
      <c r="D30" s="140"/>
      <c r="E30" s="139"/>
      <c r="F30" s="141">
        <f t="array" ref="F30:F32">TRANSPOSE(Bonds!Q389:S389)</f>
        <v>1.2982416E-2</v>
      </c>
      <c r="G30" s="162"/>
      <c r="H30" s="141">
        <f t="array" ref="H30:K32">TRANSPOSE(Bonds!Q391:S394)</f>
        <v>1.7142620000000011E-3</v>
      </c>
      <c r="I30" s="141">
        <v>2.2689910000000015E-3</v>
      </c>
      <c r="J30" s="141">
        <v>9.3159299999999966E-4</v>
      </c>
      <c r="K30" s="141">
        <v>-1.1693899999999993E-4</v>
      </c>
      <c r="L30" s="142"/>
      <c r="M30" s="182">
        <f t="array" ref="M30:N32">TRANSPOSE(Bonds!Q396:S397)</f>
        <v>3.0446631000000002E-2</v>
      </c>
      <c r="N30" s="184">
        <v>43914</v>
      </c>
      <c r="O30" s="137"/>
      <c r="W30" s="53"/>
      <c r="X30" t="s">
        <v>62</v>
      </c>
    </row>
    <row r="31" spans="2:24" ht="20.149999999999999" customHeight="1" x14ac:dyDescent="0.35">
      <c r="B31" s="138" t="s">
        <v>63</v>
      </c>
      <c r="C31" s="139"/>
      <c r="D31" s="140"/>
      <c r="E31" s="139"/>
      <c r="F31" s="141">
        <v>1.2054865E-2</v>
      </c>
      <c r="G31" s="162"/>
      <c r="H31" s="141">
        <v>2.0947009999999992E-3</v>
      </c>
      <c r="I31" s="141">
        <v>2.2771760000000005E-3</v>
      </c>
      <c r="J31" s="141">
        <v>1.1673899999999991E-3</v>
      </c>
      <c r="K31" s="141">
        <v>-8.6182000000000619E-5</v>
      </c>
      <c r="L31" s="142"/>
      <c r="M31" s="182">
        <v>2.3727987999999998E-2</v>
      </c>
      <c r="N31" s="184">
        <v>43924</v>
      </c>
      <c r="O31" s="137"/>
      <c r="W31" s="54"/>
      <c r="X31" t="s">
        <v>64</v>
      </c>
    </row>
    <row r="32" spans="2:24" ht="20.149999999999999" customHeight="1" x14ac:dyDescent="0.35">
      <c r="B32" s="138" t="s">
        <v>65</v>
      </c>
      <c r="C32" s="139"/>
      <c r="D32" s="140"/>
      <c r="E32" s="139"/>
      <c r="F32" s="141">
        <v>3.9323611000000001E-2</v>
      </c>
      <c r="G32" s="162"/>
      <c r="H32" s="141">
        <v>2.1144859999999988E-3</v>
      </c>
      <c r="I32" s="141">
        <v>3.9763550000000009E-3</v>
      </c>
      <c r="J32" s="141">
        <v>3.4152710000000044E-3</v>
      </c>
      <c r="K32" s="141">
        <v>3.7373900000000487E-4</v>
      </c>
      <c r="L32" s="142"/>
      <c r="M32" s="182">
        <v>9.4396973000000009E-2</v>
      </c>
      <c r="N32" s="184">
        <v>43913</v>
      </c>
      <c r="O32" s="137"/>
    </row>
    <row r="33" spans="2:15" ht="20.149999999999999" customHeight="1" thickBot="1" x14ac:dyDescent="0.4">
      <c r="B33" s="164"/>
      <c r="C33" s="153"/>
      <c r="D33" s="153"/>
      <c r="E33" s="153"/>
      <c r="F33" s="165"/>
      <c r="G33" s="165"/>
      <c r="H33" s="165"/>
      <c r="I33" s="165"/>
      <c r="J33" s="165"/>
      <c r="K33" s="165"/>
      <c r="L33" s="165"/>
      <c r="M33" s="165"/>
      <c r="N33" s="165"/>
      <c r="O33" s="156"/>
    </row>
    <row r="34" spans="2:15" ht="20.149999999999999" customHeight="1" x14ac:dyDescent="0.35">
      <c r="B34" s="166" t="s">
        <v>66</v>
      </c>
      <c r="C34" s="167"/>
      <c r="D34" s="167"/>
      <c r="E34" s="167"/>
      <c r="F34" s="158"/>
      <c r="G34" s="162"/>
      <c r="H34" s="158"/>
      <c r="I34" s="158"/>
      <c r="J34" s="158"/>
      <c r="K34" s="158"/>
      <c r="L34" s="158"/>
      <c r="M34" s="158"/>
      <c r="N34" s="158"/>
      <c r="O34" s="151"/>
    </row>
    <row r="35" spans="2:15" ht="20.149999999999999" customHeight="1" x14ac:dyDescent="0.35">
      <c r="B35" s="138" t="s">
        <v>67</v>
      </c>
      <c r="C35" s="139"/>
      <c r="D35" s="140"/>
      <c r="E35" s="139"/>
      <c r="F35" s="163">
        <f t="array" ref="F35:F36">TRANSPOSE(Equity!K391:L391)</f>
        <v>279.73459200000002</v>
      </c>
      <c r="G35" s="162"/>
      <c r="H35" s="141">
        <f t="array" ref="H35:K36">TRANSPOSE(Equity!K393:L396)</f>
        <v>0.21393283697995424</v>
      </c>
      <c r="I35" s="141">
        <v>0.18586616397585298</v>
      </c>
      <c r="J35" s="141">
        <v>-3.4225855155438301E-2</v>
      </c>
      <c r="K35" s="141">
        <v>-9.1861420041868813E-3</v>
      </c>
      <c r="L35" s="168"/>
      <c r="M35" s="185">
        <f t="array" ref="M35:N36">TRANSPOSE(Equity!K398:L399)</f>
        <v>164.546606</v>
      </c>
      <c r="N35" s="183">
        <v>43908</v>
      </c>
      <c r="O35" s="137"/>
    </row>
    <row r="36" spans="2:15" ht="20.149999999999999" customHeight="1" x14ac:dyDescent="0.35">
      <c r="B36" s="138" t="s">
        <v>68</v>
      </c>
      <c r="C36" s="139"/>
      <c r="D36" s="140"/>
      <c r="E36" s="139"/>
      <c r="F36" s="163">
        <v>425.586139</v>
      </c>
      <c r="G36" s="162"/>
      <c r="H36" s="141">
        <v>0.29415225556160118</v>
      </c>
      <c r="I36" s="141">
        <v>0.2699021656813021</v>
      </c>
      <c r="J36" s="141">
        <v>-2.888770066752E-2</v>
      </c>
      <c r="K36" s="141">
        <v>-1.5906347897283069E-2</v>
      </c>
      <c r="L36" s="168"/>
      <c r="M36" s="185">
        <v>224.17658299999999</v>
      </c>
      <c r="N36" s="183">
        <v>43913</v>
      </c>
      <c r="O36" s="137"/>
    </row>
    <row r="37" spans="2:15" ht="20.149999999999999" customHeight="1" x14ac:dyDescent="0.35">
      <c r="B37" s="169"/>
      <c r="C37" s="142"/>
      <c r="D37" s="142"/>
      <c r="E37" s="142"/>
      <c r="F37" s="142"/>
      <c r="G37" s="142"/>
      <c r="H37" s="142"/>
      <c r="I37" s="142"/>
      <c r="J37" s="142"/>
      <c r="K37" s="142"/>
      <c r="L37" s="142"/>
      <c r="M37" s="142"/>
      <c r="N37" s="142"/>
      <c r="O37" s="170"/>
    </row>
    <row r="38" spans="2:15" ht="20.149999999999999" customHeight="1" thickBot="1" x14ac:dyDescent="0.4">
      <c r="B38" s="171"/>
      <c r="C38" s="155"/>
      <c r="D38" s="155"/>
      <c r="E38" s="155"/>
      <c r="F38" s="155"/>
      <c r="G38" s="155"/>
      <c r="H38" s="155"/>
      <c r="I38" s="155"/>
      <c r="J38" s="155"/>
      <c r="K38" s="155"/>
      <c r="L38" s="155"/>
      <c r="M38" s="155"/>
      <c r="N38" s="155"/>
      <c r="O38" s="172"/>
    </row>
    <row r="39" spans="2:15" ht="20.149999999999999" customHeight="1" x14ac:dyDescent="0.35">
      <c r="B39" s="166" t="s">
        <v>69</v>
      </c>
      <c r="C39" s="167"/>
      <c r="D39" s="167"/>
      <c r="E39" s="167"/>
      <c r="F39" s="158"/>
      <c r="G39" s="158"/>
      <c r="H39" s="158"/>
      <c r="I39" s="158"/>
      <c r="J39" s="158"/>
      <c r="K39" s="158"/>
      <c r="L39" s="158"/>
      <c r="M39" s="158"/>
      <c r="N39" s="158"/>
      <c r="O39" s="151"/>
    </row>
    <row r="40" spans="2:15" ht="20.149999999999999" customHeight="1" x14ac:dyDescent="0.35">
      <c r="B40" s="138" t="s">
        <v>70</v>
      </c>
      <c r="C40" s="139"/>
      <c r="D40" s="140"/>
      <c r="E40" s="139"/>
      <c r="F40" s="163">
        <f>Equity!M391</f>
        <v>30.067900000000002</v>
      </c>
      <c r="G40" s="142"/>
      <c r="H40" s="141">
        <f t="array" ref="H40:K40">TRANSPOSE(Equity!M393:M396)</f>
        <v>0.31215497340158604</v>
      </c>
      <c r="I40" s="141">
        <v>0.28665753776370417</v>
      </c>
      <c r="J40" s="141">
        <v>0.45666518099372144</v>
      </c>
      <c r="K40" s="141">
        <v>4.390469147632392E-2</v>
      </c>
      <c r="L40" s="142"/>
      <c r="M40" s="185">
        <f>Equity!M398</f>
        <v>85.62</v>
      </c>
      <c r="N40" s="183">
        <f>Equity!M399</f>
        <v>43906</v>
      </c>
      <c r="O40" s="137"/>
    </row>
    <row r="41" spans="2:15" ht="20.149999999999999" hidden="1" customHeight="1" x14ac:dyDescent="0.35">
      <c r="B41" s="138" t="s">
        <v>71</v>
      </c>
      <c r="C41" s="139"/>
      <c r="D41" s="174"/>
      <c r="E41" s="139"/>
      <c r="F41" s="141"/>
      <c r="G41" s="175"/>
      <c r="H41" s="141"/>
      <c r="I41" s="141"/>
      <c r="J41" s="173"/>
      <c r="K41" s="173"/>
      <c r="L41" s="142"/>
      <c r="M41" s="142"/>
      <c r="N41" s="142"/>
      <c r="O41" s="137"/>
    </row>
    <row r="42" spans="2:15" ht="20.149999999999999" hidden="1" customHeight="1" x14ac:dyDescent="0.35">
      <c r="B42" s="138" t="s">
        <v>72</v>
      </c>
      <c r="C42" s="139"/>
      <c r="D42" s="174"/>
      <c r="E42" s="139"/>
      <c r="F42" s="141"/>
      <c r="G42" s="175"/>
      <c r="H42" s="141"/>
      <c r="I42" s="141"/>
      <c r="J42" s="173"/>
      <c r="K42" s="173"/>
      <c r="L42" s="142"/>
      <c r="M42" s="142"/>
      <c r="N42" s="142"/>
      <c r="O42" s="137"/>
    </row>
    <row r="43" spans="2:15" ht="20.149999999999999" customHeight="1" thickBot="1" x14ac:dyDescent="0.4">
      <c r="B43" s="138"/>
      <c r="C43" s="139"/>
      <c r="D43" s="142"/>
      <c r="E43" s="142"/>
      <c r="F43" s="142"/>
      <c r="G43" s="142"/>
      <c r="H43" s="142"/>
      <c r="I43" s="142"/>
      <c r="J43" s="142"/>
      <c r="K43" s="142"/>
      <c r="L43" s="142"/>
      <c r="M43" s="142"/>
      <c r="N43" s="142"/>
      <c r="O43" s="137"/>
    </row>
    <row r="44" spans="2:15" ht="20.149999999999999" customHeight="1" x14ac:dyDescent="0.35">
      <c r="B44" s="146" t="s">
        <v>73</v>
      </c>
      <c r="C44" s="147"/>
      <c r="D44" s="148"/>
      <c r="E44" s="147"/>
      <c r="F44" s="159"/>
      <c r="G44" s="159"/>
      <c r="H44" s="159"/>
      <c r="I44" s="159"/>
      <c r="J44" s="159"/>
      <c r="K44" s="159"/>
      <c r="L44" s="176"/>
      <c r="M44" s="176"/>
      <c r="N44" s="176"/>
      <c r="O44" s="151"/>
    </row>
    <row r="45" spans="2:15" ht="20.149999999999999" customHeight="1" x14ac:dyDescent="0.35">
      <c r="B45" s="177">
        <f>EOMONTH(B3,0)</f>
        <v>44530</v>
      </c>
      <c r="C45" s="139"/>
      <c r="D45" s="142"/>
      <c r="E45" s="139"/>
      <c r="F45" s="189">
        <f>INDEX(Bonds!$L$405:$M$456,MATCH('Publish version'!B45,Bonds!$L$405:$L$456,0),2)*10000</f>
        <v>5.9999999999999991</v>
      </c>
      <c r="G45" s="142"/>
      <c r="H45" s="186"/>
      <c r="I45" s="186"/>
      <c r="J45" s="186"/>
      <c r="K45" s="186"/>
      <c r="L45" s="142"/>
      <c r="M45" s="142"/>
      <c r="N45" s="142"/>
      <c r="O45" s="137"/>
    </row>
    <row r="46" spans="2:15" ht="20.149999999999999" customHeight="1" x14ac:dyDescent="0.35">
      <c r="B46" s="138"/>
      <c r="C46" s="139"/>
      <c r="D46" s="142"/>
      <c r="E46" s="139"/>
      <c r="F46" s="142"/>
      <c r="G46" s="142"/>
      <c r="H46" s="142"/>
      <c r="I46" s="142"/>
      <c r="J46" s="142"/>
      <c r="K46" s="142"/>
      <c r="L46" s="142"/>
      <c r="M46" s="142"/>
      <c r="N46" s="142"/>
      <c r="O46" s="137"/>
    </row>
    <row r="47" spans="2:15" ht="20.149999999999999" customHeight="1" thickBot="1" x14ac:dyDescent="0.4">
      <c r="B47" s="152"/>
      <c r="C47" s="178"/>
      <c r="D47" s="154"/>
      <c r="E47" s="178"/>
      <c r="F47" s="178"/>
      <c r="G47" s="155"/>
      <c r="H47" s="178"/>
      <c r="I47" s="178"/>
      <c r="J47" s="178"/>
      <c r="K47" s="155"/>
      <c r="L47" s="155"/>
      <c r="M47" s="155"/>
      <c r="N47" s="155"/>
      <c r="O47" s="156"/>
    </row>
    <row r="48" spans="2:15" ht="20.149999999999999" customHeight="1" x14ac:dyDescent="0.35">
      <c r="B48" s="166" t="s">
        <v>74</v>
      </c>
      <c r="C48" s="167"/>
      <c r="D48" s="167"/>
      <c r="E48" s="167"/>
      <c r="F48" s="158"/>
      <c r="G48" s="158"/>
      <c r="H48" s="158"/>
      <c r="I48" s="158"/>
      <c r="J48" s="158"/>
      <c r="K48" s="158"/>
      <c r="L48" s="158"/>
      <c r="M48" s="158"/>
      <c r="N48" s="158"/>
      <c r="O48" s="151"/>
    </row>
    <row r="49" spans="2:15" ht="20.149999999999999" customHeight="1" x14ac:dyDescent="0.35">
      <c r="B49" s="138" t="s">
        <v>75</v>
      </c>
      <c r="C49" s="139"/>
      <c r="D49" s="140"/>
      <c r="E49" s="139"/>
      <c r="F49" s="163">
        <f t="array" ref="F49:F51">TRANSPOSE(Equity!N391:P391)</f>
        <v>90.59</v>
      </c>
      <c r="G49" s="142"/>
      <c r="H49" s="141">
        <f t="array" ref="H49:K51">TRANSPOSE(Equity!N393:P396)</f>
        <v>8.2576481835564097E-2</v>
      </c>
      <c r="I49" s="141">
        <v>9.6864027121927654E-2</v>
      </c>
      <c r="J49" s="141">
        <v>-8.536718835503998E-3</v>
      </c>
      <c r="K49" s="141">
        <v>-5.516328331861553E-4</v>
      </c>
      <c r="L49" s="142"/>
      <c r="M49" s="185">
        <f t="array" ref="M49:N51">TRANSPOSE(Equity!N398:P399)</f>
        <v>56.31</v>
      </c>
      <c r="N49" s="183">
        <v>43913</v>
      </c>
      <c r="O49" s="137"/>
    </row>
    <row r="50" spans="2:15" ht="20.149999999999999" customHeight="1" x14ac:dyDescent="0.35">
      <c r="B50" s="138" t="s">
        <v>76</v>
      </c>
      <c r="C50" s="139"/>
      <c r="D50" s="140"/>
      <c r="E50" s="139"/>
      <c r="F50" s="163">
        <v>85.93</v>
      </c>
      <c r="G50" s="142"/>
      <c r="H50" s="141">
        <v>0.19563100041742043</v>
      </c>
      <c r="I50" s="141">
        <v>0.16515254237288146</v>
      </c>
      <c r="J50" s="141">
        <v>-5.7888389430983289E-2</v>
      </c>
      <c r="K50" s="141">
        <v>-2.0903495528973304E-3</v>
      </c>
      <c r="L50" s="142"/>
      <c r="M50" s="185">
        <v>45.84</v>
      </c>
      <c r="N50" s="183">
        <v>43908</v>
      </c>
      <c r="O50" s="137"/>
    </row>
    <row r="51" spans="2:15" ht="20.149999999999999" customHeight="1" x14ac:dyDescent="0.35">
      <c r="B51" s="138" t="s">
        <v>77</v>
      </c>
      <c r="C51" s="139"/>
      <c r="D51" s="140"/>
      <c r="E51" s="139"/>
      <c r="F51" s="163">
        <v>103.56</v>
      </c>
      <c r="G51" s="142"/>
      <c r="H51" s="141">
        <v>9.1944327288064009E-2</v>
      </c>
      <c r="I51" s="141">
        <v>7.9199666527719925E-2</v>
      </c>
      <c r="J51" s="141">
        <v>-4.2441054091539532E-2</v>
      </c>
      <c r="K51" s="141">
        <v>-1.6388701436421682E-3</v>
      </c>
      <c r="L51" s="142"/>
      <c r="M51" s="185">
        <v>62.19</v>
      </c>
      <c r="N51" s="183">
        <v>43908</v>
      </c>
      <c r="O51" s="137"/>
    </row>
    <row r="52" spans="2:15" ht="20.149999999999999" customHeight="1" thickBot="1" x14ac:dyDescent="0.4">
      <c r="B52" s="152"/>
      <c r="C52" s="178"/>
      <c r="D52" s="178"/>
      <c r="E52" s="178"/>
      <c r="F52" s="153"/>
      <c r="G52" s="153"/>
      <c r="H52" s="153"/>
      <c r="I52" s="153"/>
      <c r="J52" s="153"/>
      <c r="K52" s="153"/>
      <c r="L52" s="153"/>
      <c r="M52" s="153"/>
      <c r="N52" s="153"/>
      <c r="O52" s="156"/>
    </row>
    <row r="54" spans="2:15" ht="20.149999999999999" customHeight="1" x14ac:dyDescent="0.35">
      <c r="B54" s="27"/>
      <c r="M54" t="s">
        <v>78</v>
      </c>
    </row>
    <row r="96" spans="14:14" ht="20.149999999999999" customHeight="1" x14ac:dyDescent="0.35">
      <c r="N96" t="s">
        <v>79</v>
      </c>
    </row>
  </sheetData>
  <mergeCells count="4">
    <mergeCell ref="H8:K8"/>
    <mergeCell ref="B5:O6"/>
    <mergeCell ref="M8:N8"/>
    <mergeCell ref="F8:F9"/>
  </mergeCells>
  <conditionalFormatting sqref="D30:D32 D11:D19">
    <cfRule type="expression" dxfId="10" priority="20">
      <formula>$F11&gt;$M11</formula>
    </cfRule>
  </conditionalFormatting>
  <conditionalFormatting sqref="D22:D26">
    <cfRule type="expression" dxfId="9" priority="4">
      <formula>$F22&lt;$M22</formula>
    </cfRule>
  </conditionalFormatting>
  <conditionalFormatting sqref="D35:D36">
    <cfRule type="expression" dxfId="8" priority="3">
      <formula>$F35&lt;$M35</formula>
    </cfRule>
  </conditionalFormatting>
  <conditionalFormatting sqref="D40">
    <cfRule type="expression" dxfId="7" priority="2">
      <formula>$F40&gt;$M40</formula>
    </cfRule>
  </conditionalFormatting>
  <conditionalFormatting sqref="D49:D51">
    <cfRule type="expression" dxfId="6" priority="1">
      <formula>$F49&lt;$M49</formula>
    </cfRule>
  </conditionalFormatting>
  <pageMargins left="0.70866141732283472" right="0.70866141732283472" top="0.74803149606299213" bottom="0.74803149606299213" header="0.31496062992125984" footer="0.31496062992125984"/>
  <pageSetup paperSize="9" scale="52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57E2A2-5642-4AF8-8206-64A2FF8DA5C5}">
  <sheetPr codeName="Sheet5">
    <pageSetUpPr fitToPage="1"/>
  </sheetPr>
  <dimension ref="A1:Q127"/>
  <sheetViews>
    <sheetView topLeftCell="A55" workbookViewId="0">
      <selection activeCell="Q115" sqref="Q115:Q116"/>
    </sheetView>
  </sheetViews>
  <sheetFormatPr defaultColWidth="8.7265625" defaultRowHeight="14.5" x14ac:dyDescent="0.35"/>
  <cols>
    <col min="1" max="1" width="11.81640625" style="62" customWidth="1"/>
    <col min="2" max="3" width="17.54296875" style="62" customWidth="1"/>
    <col min="4" max="4" width="17.453125" style="62" customWidth="1"/>
    <col min="5" max="6" width="17.26953125" style="62" customWidth="1"/>
    <col min="7" max="7" width="17.453125" style="62" customWidth="1"/>
    <col min="8" max="8" width="16.7265625" style="62" customWidth="1"/>
    <col min="9" max="9" width="17.453125" style="62" customWidth="1"/>
    <col min="10" max="10" width="17.1796875" style="62" customWidth="1"/>
    <col min="11" max="12" width="18.7265625" style="62" customWidth="1"/>
    <col min="13" max="15" width="19.81640625" style="62" customWidth="1"/>
    <col min="16" max="16" width="17.453125" style="62" customWidth="1"/>
    <col min="17" max="17" width="22.453125" style="62" customWidth="1"/>
    <col min="18" max="16384" width="8.7265625" style="62"/>
  </cols>
  <sheetData>
    <row r="1" spans="1:17" x14ac:dyDescent="0.35">
      <c r="B1" t="s">
        <v>61</v>
      </c>
      <c r="C1" t="s">
        <v>63</v>
      </c>
      <c r="D1" t="s">
        <v>46</v>
      </c>
      <c r="E1" t="s">
        <v>47</v>
      </c>
      <c r="F1" t="s">
        <v>48</v>
      </c>
      <c r="G1" t="s">
        <v>49</v>
      </c>
      <c r="H1" t="s">
        <v>50</v>
      </c>
      <c r="I1" t="s">
        <v>51</v>
      </c>
      <c r="J1" t="s">
        <v>52</v>
      </c>
      <c r="K1" t="s">
        <v>55</v>
      </c>
      <c r="L1" t="s">
        <v>56</v>
      </c>
      <c r="M1" t="s">
        <v>10</v>
      </c>
      <c r="N1" t="s">
        <v>57</v>
      </c>
      <c r="O1" t="s">
        <v>58</v>
      </c>
      <c r="P1" t="s">
        <v>65</v>
      </c>
      <c r="Q1" t="s">
        <v>45</v>
      </c>
    </row>
    <row r="2" spans="1:17" x14ac:dyDescent="0.35">
      <c r="A2" s="62" t="s">
        <v>0</v>
      </c>
      <c r="B2" s="62" t="s">
        <v>24</v>
      </c>
      <c r="C2" s="62" t="s">
        <v>25</v>
      </c>
      <c r="D2" s="62" t="s">
        <v>2</v>
      </c>
      <c r="E2" s="62" t="s">
        <v>3</v>
      </c>
      <c r="F2" s="62" t="s">
        <v>4</v>
      </c>
      <c r="G2" s="62" t="s">
        <v>5</v>
      </c>
      <c r="H2" s="62" t="s">
        <v>6</v>
      </c>
      <c r="I2" s="62" t="s">
        <v>7</v>
      </c>
      <c r="J2" s="62" t="s">
        <v>8</v>
      </c>
      <c r="K2" s="62" t="s">
        <v>19</v>
      </c>
      <c r="L2" s="62" t="s">
        <v>20</v>
      </c>
      <c r="M2" s="62" t="s">
        <v>21</v>
      </c>
      <c r="N2" s="62" t="s">
        <v>22</v>
      </c>
      <c r="O2" s="62" t="s">
        <v>23</v>
      </c>
      <c r="P2" s="62" t="s">
        <v>26</v>
      </c>
      <c r="Q2" s="62" t="s">
        <v>1</v>
      </c>
    </row>
    <row r="3" spans="1:17" x14ac:dyDescent="0.35">
      <c r="A3" s="63">
        <v>43830</v>
      </c>
      <c r="B3" s="62">
        <v>108.07187999999999</v>
      </c>
      <c r="C3" s="62">
        <v>101.30092</v>
      </c>
      <c r="D3" s="62">
        <v>2.5999999999999999E-2</v>
      </c>
      <c r="E3" s="62">
        <v>9.7000000000000003E-2</v>
      </c>
      <c r="F3" s="62">
        <v>0.122</v>
      </c>
      <c r="G3" s="62">
        <v>-0.187</v>
      </c>
      <c r="H3" s="62">
        <v>1.427</v>
      </c>
      <c r="I3" s="62">
        <v>-5.6000000000000001E-2</v>
      </c>
      <c r="J3" s="62">
        <v>0.46899999999999997</v>
      </c>
      <c r="K3" s="62">
        <v>-0.32219999999999999</v>
      </c>
      <c r="L3" s="62">
        <v>-0.122</v>
      </c>
      <c r="M3" s="62">
        <v>0.20849999999999999</v>
      </c>
      <c r="N3" s="62">
        <v>0.59550000000000003</v>
      </c>
      <c r="O3" s="62">
        <v>0.627</v>
      </c>
      <c r="P3" s="62">
        <v>339.41385000000002</v>
      </c>
      <c r="Q3" s="62">
        <v>0.31508999999999998</v>
      </c>
    </row>
    <row r="4" spans="1:17" x14ac:dyDescent="0.35">
      <c r="A4" s="63">
        <v>43831</v>
      </c>
      <c r="B4" s="62">
        <v>108.07187999999999</v>
      </c>
      <c r="C4" s="62">
        <v>101.30092</v>
      </c>
      <c r="D4" s="62">
        <v>2.5999999999999999E-2</v>
      </c>
      <c r="E4" s="62">
        <v>9.7000000000000003E-2</v>
      </c>
      <c r="F4" s="62">
        <v>0.122</v>
      </c>
      <c r="G4" s="62">
        <v>-0.187</v>
      </c>
      <c r="H4" s="62">
        <v>1.427</v>
      </c>
      <c r="I4" s="62">
        <v>-5.6000000000000001E-2</v>
      </c>
      <c r="J4" s="62">
        <v>0.46899999999999997</v>
      </c>
      <c r="K4" s="62">
        <v>-0.32219999999999999</v>
      </c>
      <c r="L4" s="62">
        <v>-0.124</v>
      </c>
      <c r="M4" s="62">
        <v>0.20749999999999999</v>
      </c>
      <c r="N4" s="62">
        <v>0.59499999999999997</v>
      </c>
      <c r="O4" s="62">
        <v>0.626</v>
      </c>
      <c r="P4" s="62">
        <v>339.41385000000002</v>
      </c>
      <c r="Q4" s="62">
        <v>0.31508999999999998</v>
      </c>
    </row>
    <row r="5" spans="1:17" x14ac:dyDescent="0.35">
      <c r="A5" s="63">
        <v>43832</v>
      </c>
      <c r="B5" s="62">
        <v>108.74647</v>
      </c>
      <c r="C5" s="62">
        <v>101.59435999999999</v>
      </c>
      <c r="D5" s="62">
        <v>-1.9E-2</v>
      </c>
      <c r="E5" s="62">
        <v>5.1999999999999998E-2</v>
      </c>
      <c r="F5" s="62">
        <v>0.08</v>
      </c>
      <c r="G5" s="62">
        <v>-0.221</v>
      </c>
      <c r="H5" s="62">
        <v>1.425</v>
      </c>
      <c r="I5" s="62">
        <v>-9.5000000000000001E-2</v>
      </c>
      <c r="J5" s="62">
        <v>0.46100000000000002</v>
      </c>
      <c r="K5" s="62">
        <v>-0.32</v>
      </c>
      <c r="L5" s="62">
        <v>-0.15</v>
      </c>
      <c r="M5" s="62">
        <v>0.157</v>
      </c>
      <c r="N5" s="62">
        <v>0.54100000000000004</v>
      </c>
      <c r="O5" s="62">
        <v>0.57199999999999995</v>
      </c>
      <c r="P5" s="62">
        <v>337.91701999999998</v>
      </c>
      <c r="Q5" s="62">
        <v>0.28710000000000002</v>
      </c>
    </row>
    <row r="6" spans="1:17" x14ac:dyDescent="0.35">
      <c r="A6" s="63">
        <v>43833</v>
      </c>
      <c r="B6" s="62">
        <v>109.13897</v>
      </c>
      <c r="C6" s="62">
        <v>101.92152</v>
      </c>
      <c r="D6" s="62">
        <v>-7.4999999999999997E-2</v>
      </c>
      <c r="E6" s="62">
        <v>-6.0000000000000001E-3</v>
      </c>
      <c r="F6" s="62">
        <v>2.1999999999999999E-2</v>
      </c>
      <c r="G6" s="62">
        <v>-0.28299999999999997</v>
      </c>
      <c r="H6" s="62">
        <v>1.345</v>
      </c>
      <c r="I6" s="62">
        <v>-0.156</v>
      </c>
      <c r="J6" s="62">
        <v>0.39500000000000002</v>
      </c>
      <c r="K6" s="62">
        <v>-0.32690000000000002</v>
      </c>
      <c r="L6" s="62">
        <v>-0.184</v>
      </c>
      <c r="M6" s="62">
        <v>0.1143</v>
      </c>
      <c r="N6" s="62">
        <v>0.49509999999999998</v>
      </c>
      <c r="O6" s="62">
        <v>0.52490000000000003</v>
      </c>
      <c r="P6" s="62">
        <v>341.15334999999999</v>
      </c>
      <c r="Q6" s="62">
        <v>0.23222999999999999</v>
      </c>
    </row>
    <row r="7" spans="1:17" x14ac:dyDescent="0.35">
      <c r="A7" s="63">
        <v>43836</v>
      </c>
      <c r="B7" s="62">
        <v>109.85424999999999</v>
      </c>
      <c r="C7" s="62">
        <v>102.31229</v>
      </c>
      <c r="D7" s="62">
        <v>-7.3999999999999996E-2</v>
      </c>
      <c r="E7" s="62">
        <v>0</v>
      </c>
      <c r="F7" s="62">
        <v>2.1000000000000001E-2</v>
      </c>
      <c r="G7" s="62">
        <v>-0.28699999999999998</v>
      </c>
      <c r="H7" s="62">
        <v>1.3580000000000001</v>
      </c>
      <c r="I7" s="62">
        <v>-0.155</v>
      </c>
      <c r="J7" s="62">
        <v>0.40500000000000003</v>
      </c>
      <c r="K7" s="62">
        <v>-0.33</v>
      </c>
      <c r="L7" s="62">
        <v>-0.19</v>
      </c>
      <c r="M7" s="62">
        <v>0.105</v>
      </c>
      <c r="N7" s="62">
        <v>0.48899999999999999</v>
      </c>
      <c r="O7" s="62">
        <v>0.52100000000000002</v>
      </c>
      <c r="P7" s="62">
        <v>343.93108999999998</v>
      </c>
      <c r="Q7" s="62">
        <v>0.21556</v>
      </c>
    </row>
    <row r="8" spans="1:17" x14ac:dyDescent="0.35">
      <c r="A8" s="63">
        <v>43837</v>
      </c>
      <c r="B8" s="62">
        <v>110.56180999999999</v>
      </c>
      <c r="C8" s="62">
        <v>102.58964</v>
      </c>
      <c r="D8" s="62">
        <v>-6.4000000000000001E-2</v>
      </c>
      <c r="E8" s="62">
        <v>5.0000000000000001E-3</v>
      </c>
      <c r="F8" s="62">
        <v>2.1999999999999999E-2</v>
      </c>
      <c r="G8" s="62">
        <v>-0.28199999999999997</v>
      </c>
      <c r="H8" s="62">
        <v>1.389</v>
      </c>
      <c r="I8" s="62">
        <v>-0.154</v>
      </c>
      <c r="J8" s="62">
        <v>0.41499999999999998</v>
      </c>
      <c r="K8" s="62">
        <v>-0.33</v>
      </c>
      <c r="L8" s="62">
        <v>-0.19</v>
      </c>
      <c r="M8" s="62">
        <v>0.11</v>
      </c>
      <c r="N8" s="62">
        <v>0.498</v>
      </c>
      <c r="O8" s="62">
        <v>0.53100000000000003</v>
      </c>
      <c r="P8" s="62">
        <v>343.44443000000001</v>
      </c>
      <c r="Q8" s="62">
        <v>0.22217999999999999</v>
      </c>
    </row>
    <row r="9" spans="1:17" x14ac:dyDescent="0.35">
      <c r="A9" s="63">
        <v>43838</v>
      </c>
      <c r="B9" s="62">
        <v>111.42941</v>
      </c>
      <c r="C9" s="62">
        <v>103.23163</v>
      </c>
      <c r="D9" s="62">
        <v>-3.4000000000000002E-2</v>
      </c>
      <c r="E9" s="62">
        <v>1.4E-2</v>
      </c>
      <c r="F9" s="62">
        <v>3.5999999999999997E-2</v>
      </c>
      <c r="G9" s="62">
        <v>-0.25800000000000001</v>
      </c>
      <c r="H9" s="62">
        <v>1.407</v>
      </c>
      <c r="I9" s="62">
        <v>-0.122</v>
      </c>
      <c r="J9" s="62">
        <v>0.433</v>
      </c>
      <c r="K9" s="62">
        <v>-0.34</v>
      </c>
      <c r="L9" s="62">
        <v>-0.17</v>
      </c>
      <c r="M9" s="62">
        <v>0.14099999999999999</v>
      </c>
      <c r="N9" s="62">
        <v>0.53500000000000003</v>
      </c>
      <c r="O9" s="62">
        <v>0.57399999999999995</v>
      </c>
      <c r="P9" s="62">
        <v>345.11718999999999</v>
      </c>
      <c r="Q9" s="62">
        <v>0.24737000000000001</v>
      </c>
    </row>
    <row r="10" spans="1:17" x14ac:dyDescent="0.35">
      <c r="A10" s="63">
        <v>43839</v>
      </c>
      <c r="B10" s="62">
        <v>110.58669</v>
      </c>
      <c r="C10" s="62">
        <v>102.65749</v>
      </c>
      <c r="D10" s="62">
        <v>-1.0999999999999999E-2</v>
      </c>
      <c r="E10" s="62">
        <v>3.9E-2</v>
      </c>
      <c r="F10" s="62">
        <v>5.8999999999999997E-2</v>
      </c>
      <c r="G10" s="62">
        <v>-0.222</v>
      </c>
      <c r="H10" s="62">
        <v>1.38</v>
      </c>
      <c r="I10" s="62">
        <v>-0.1</v>
      </c>
      <c r="J10" s="62">
        <v>0.45500000000000002</v>
      </c>
      <c r="K10" s="62">
        <v>-0.33</v>
      </c>
      <c r="L10" s="62">
        <v>-0.16</v>
      </c>
      <c r="M10" s="62">
        <v>0.14499999999999999</v>
      </c>
      <c r="N10" s="62">
        <v>0.53600000000000003</v>
      </c>
      <c r="O10" s="62">
        <v>0.57399999999999995</v>
      </c>
      <c r="P10" s="62">
        <v>339.68270999999999</v>
      </c>
      <c r="Q10" s="62">
        <v>0.27487</v>
      </c>
    </row>
    <row r="11" spans="1:17" x14ac:dyDescent="0.35">
      <c r="A11" s="63">
        <v>43840</v>
      </c>
      <c r="B11" s="62">
        <v>110.24399</v>
      </c>
      <c r="C11" s="62">
        <v>102.52145</v>
      </c>
      <c r="D11" s="62">
        <v>-2.7E-2</v>
      </c>
      <c r="E11" s="62">
        <v>0.03</v>
      </c>
      <c r="F11" s="62">
        <v>0.05</v>
      </c>
      <c r="G11" s="62">
        <v>-0.23</v>
      </c>
      <c r="H11" s="62">
        <v>1.3320000000000001</v>
      </c>
      <c r="I11" s="62">
        <v>-0.12</v>
      </c>
      <c r="J11" s="62">
        <v>0.443</v>
      </c>
      <c r="K11" s="62">
        <v>-0.34150000000000003</v>
      </c>
      <c r="L11" s="62">
        <v>-0.15609999999999999</v>
      </c>
      <c r="M11" s="62">
        <v>0.15160000000000001</v>
      </c>
      <c r="N11" s="62">
        <v>0.53939999999999999</v>
      </c>
      <c r="O11" s="62">
        <v>0.57909999999999995</v>
      </c>
      <c r="P11" s="62">
        <v>337.25427000000002</v>
      </c>
      <c r="Q11" s="62">
        <v>0.25780999999999998</v>
      </c>
    </row>
    <row r="12" spans="1:17" x14ac:dyDescent="0.35">
      <c r="A12" s="63">
        <v>43843</v>
      </c>
      <c r="B12" s="62">
        <v>110.04499</v>
      </c>
      <c r="C12" s="62">
        <v>102.04102</v>
      </c>
      <c r="D12" s="62">
        <v>1.4999999999999999E-2</v>
      </c>
      <c r="E12" s="62">
        <v>6.7000000000000004E-2</v>
      </c>
      <c r="F12" s="62">
        <v>9.2999999999999999E-2</v>
      </c>
      <c r="G12" s="62">
        <v>-0.192</v>
      </c>
      <c r="H12" s="62">
        <v>1.385</v>
      </c>
      <c r="I12" s="62">
        <v>-7.5999999999999998E-2</v>
      </c>
      <c r="J12" s="62">
        <v>0.48399999999999999</v>
      </c>
      <c r="K12" s="62">
        <v>-0.33</v>
      </c>
      <c r="L12" s="62">
        <v>-0.13</v>
      </c>
      <c r="M12" s="62">
        <v>0.18099999999999999</v>
      </c>
      <c r="N12" s="62">
        <v>0.58099999999999996</v>
      </c>
      <c r="O12" s="62">
        <v>0.625</v>
      </c>
      <c r="P12" s="62">
        <v>332.45148</v>
      </c>
      <c r="Q12" s="62">
        <v>0.29505999999999999</v>
      </c>
    </row>
    <row r="13" spans="1:17" x14ac:dyDescent="0.35">
      <c r="A13" s="63">
        <v>43844</v>
      </c>
      <c r="B13" s="62">
        <v>110.15148000000001</v>
      </c>
      <c r="C13" s="62">
        <v>102.14867</v>
      </c>
      <c r="D13" s="62">
        <v>-3.0000000000000001E-3</v>
      </c>
      <c r="E13" s="62">
        <v>5.5E-2</v>
      </c>
      <c r="F13" s="62">
        <v>8.2000000000000003E-2</v>
      </c>
      <c r="G13" s="62">
        <v>-0.20899999999999999</v>
      </c>
      <c r="H13" s="62">
        <v>1.39</v>
      </c>
      <c r="I13" s="62">
        <v>-9.2999999999999999E-2</v>
      </c>
      <c r="J13" s="62">
        <v>0.48099999999999998</v>
      </c>
      <c r="K13" s="62">
        <v>-0.33</v>
      </c>
      <c r="L13" s="62">
        <v>-0.13</v>
      </c>
      <c r="M13" s="62">
        <v>0.17499999999999999</v>
      </c>
      <c r="N13" s="62">
        <v>0.56999999999999995</v>
      </c>
      <c r="O13" s="62">
        <v>0.61299999999999999</v>
      </c>
      <c r="P13" s="62">
        <v>331.63378999999998</v>
      </c>
      <c r="Q13" s="62">
        <v>0.25627</v>
      </c>
    </row>
    <row r="14" spans="1:17" x14ac:dyDescent="0.35">
      <c r="A14" s="63">
        <v>43845</v>
      </c>
      <c r="B14" s="62">
        <v>110.46838</v>
      </c>
      <c r="C14" s="62">
        <v>102.47972</v>
      </c>
      <c r="D14" s="62">
        <v>-3.5999999999999997E-2</v>
      </c>
      <c r="E14" s="62">
        <v>2.1999999999999999E-2</v>
      </c>
      <c r="F14" s="62">
        <v>0.05</v>
      </c>
      <c r="G14" s="62">
        <v>-0.20599999999999999</v>
      </c>
      <c r="H14" s="62">
        <v>1.39</v>
      </c>
      <c r="I14" s="62">
        <v>-0.121</v>
      </c>
      <c r="J14" s="62">
        <v>0.45</v>
      </c>
      <c r="K14" s="62">
        <v>-0.33</v>
      </c>
      <c r="L14" s="62">
        <v>-0.16</v>
      </c>
      <c r="M14" s="62">
        <v>0.14299999999999999</v>
      </c>
      <c r="N14" s="62">
        <v>0.53600000000000003</v>
      </c>
      <c r="O14" s="62">
        <v>0.57899999999999996</v>
      </c>
      <c r="P14" s="62">
        <v>334.08208999999999</v>
      </c>
      <c r="Q14" s="62">
        <v>0.23919000000000001</v>
      </c>
    </row>
    <row r="15" spans="1:17" x14ac:dyDescent="0.35">
      <c r="A15" s="63">
        <v>43846</v>
      </c>
      <c r="B15" s="62">
        <v>109.99696</v>
      </c>
      <c r="C15" s="62">
        <v>101.68317</v>
      </c>
      <c r="D15" s="62">
        <v>-4.3999999999999997E-2</v>
      </c>
      <c r="E15" s="62">
        <v>2.1000000000000001E-2</v>
      </c>
      <c r="F15" s="62">
        <v>4.7E-2</v>
      </c>
      <c r="G15" s="62">
        <v>-0.214</v>
      </c>
      <c r="H15" s="62">
        <v>1.4379999999999999</v>
      </c>
      <c r="I15" s="62">
        <v>-0.13</v>
      </c>
      <c r="J15" s="62">
        <v>0.46800000000000003</v>
      </c>
      <c r="K15" s="62">
        <v>-0.33</v>
      </c>
      <c r="L15" s="62">
        <v>-0.16</v>
      </c>
      <c r="M15" s="62">
        <v>0.13600000000000001</v>
      </c>
      <c r="N15" s="62">
        <v>0.52900000000000003</v>
      </c>
      <c r="O15" s="62">
        <v>0.57199999999999995</v>
      </c>
      <c r="P15" s="62">
        <v>331.79840000000002</v>
      </c>
      <c r="Q15" s="62">
        <v>0.24041000000000001</v>
      </c>
    </row>
    <row r="16" spans="1:17" x14ac:dyDescent="0.35">
      <c r="A16" s="63">
        <v>43847</v>
      </c>
      <c r="B16" s="62">
        <v>109.11083000000001</v>
      </c>
      <c r="C16" s="62">
        <v>100.52169000000001</v>
      </c>
      <c r="D16" s="62">
        <v>-4.2000000000000003E-2</v>
      </c>
      <c r="E16" s="62">
        <v>2.5000000000000001E-2</v>
      </c>
      <c r="F16" s="62">
        <v>4.2999999999999997E-2</v>
      </c>
      <c r="G16" s="62">
        <v>-0.214</v>
      </c>
      <c r="H16" s="62">
        <v>1.3859999999999999</v>
      </c>
      <c r="I16" s="62">
        <v>-0.124</v>
      </c>
      <c r="J16" s="62">
        <v>0.46800000000000003</v>
      </c>
      <c r="K16" s="62">
        <v>-0.33</v>
      </c>
      <c r="L16" s="62">
        <v>-0.16</v>
      </c>
      <c r="M16" s="62">
        <v>0.13700000000000001</v>
      </c>
      <c r="N16" s="62">
        <v>0.52900000000000003</v>
      </c>
      <c r="O16" s="62">
        <v>0.57299999999999995</v>
      </c>
      <c r="P16" s="62">
        <v>329.97079000000002</v>
      </c>
      <c r="Q16" s="62">
        <v>0.24715999999999999</v>
      </c>
    </row>
    <row r="17" spans="1:17" x14ac:dyDescent="0.35">
      <c r="A17" s="63">
        <v>43850</v>
      </c>
      <c r="B17" s="62">
        <v>108.31142</v>
      </c>
      <c r="C17" s="62">
        <v>99.376519999999999</v>
      </c>
      <c r="D17" s="62">
        <v>-4.3999999999999997E-2</v>
      </c>
      <c r="E17" s="62">
        <v>2.1000000000000001E-2</v>
      </c>
      <c r="F17" s="62">
        <v>4.2000000000000003E-2</v>
      </c>
      <c r="G17" s="62">
        <v>-0.215</v>
      </c>
      <c r="H17" s="62">
        <v>1.36</v>
      </c>
      <c r="I17" s="62">
        <v>-0.124</v>
      </c>
      <c r="J17" s="62">
        <v>0.45100000000000001</v>
      </c>
      <c r="K17" s="62">
        <v>-0.33</v>
      </c>
      <c r="L17" s="62">
        <v>-0.16</v>
      </c>
      <c r="M17" s="62">
        <v>0.13900000000000001</v>
      </c>
      <c r="N17" s="62">
        <v>0.53300000000000003</v>
      </c>
      <c r="O17" s="62">
        <v>0.57699999999999996</v>
      </c>
      <c r="P17" s="62">
        <v>328.67435</v>
      </c>
      <c r="Q17" s="62">
        <v>0.21487000000000001</v>
      </c>
    </row>
    <row r="18" spans="1:17" x14ac:dyDescent="0.35">
      <c r="A18" s="63">
        <v>43851</v>
      </c>
      <c r="B18" s="62">
        <v>108.23475999999999</v>
      </c>
      <c r="C18" s="62">
        <v>99.271349999999998</v>
      </c>
      <c r="D18" s="62">
        <v>-6.6000000000000003E-2</v>
      </c>
      <c r="E18" s="62">
        <v>-8.9999999999999993E-3</v>
      </c>
      <c r="F18" s="62">
        <v>8.9999999999999993E-3</v>
      </c>
      <c r="G18" s="62">
        <v>-0.25</v>
      </c>
      <c r="H18" s="62">
        <v>1.3660000000000001</v>
      </c>
      <c r="I18" s="62">
        <v>-0.156</v>
      </c>
      <c r="J18" s="62">
        <v>0.42399999999999999</v>
      </c>
      <c r="K18" s="62">
        <v>-0.33</v>
      </c>
      <c r="L18" s="62">
        <v>-0.17</v>
      </c>
      <c r="M18" s="62">
        <v>0.109</v>
      </c>
      <c r="N18" s="62">
        <v>0.495</v>
      </c>
      <c r="O18" s="62">
        <v>0.53700000000000003</v>
      </c>
      <c r="P18" s="62">
        <v>332.24603000000002</v>
      </c>
      <c r="Q18" s="62">
        <v>0.20555999999999999</v>
      </c>
    </row>
    <row r="19" spans="1:17" x14ac:dyDescent="0.35">
      <c r="A19" s="63">
        <v>43852</v>
      </c>
      <c r="B19" s="62">
        <v>107.96352</v>
      </c>
      <c r="C19" s="62">
        <v>98.715900000000005</v>
      </c>
      <c r="D19" s="62">
        <v>-8.1000000000000003E-2</v>
      </c>
      <c r="E19" s="62">
        <v>-2.1999999999999999E-2</v>
      </c>
      <c r="F19" s="62">
        <v>-7.0000000000000001E-3</v>
      </c>
      <c r="G19" s="62">
        <v>-0.26</v>
      </c>
      <c r="H19" s="62">
        <v>1.3520000000000001</v>
      </c>
      <c r="I19" s="62">
        <v>-0.17100000000000001</v>
      </c>
      <c r="J19" s="62">
        <v>0.41499999999999998</v>
      </c>
      <c r="K19" s="62">
        <v>-0.33</v>
      </c>
      <c r="L19" s="62">
        <v>-0.18</v>
      </c>
      <c r="M19" s="62">
        <v>9.5000000000000001E-2</v>
      </c>
      <c r="N19" s="62">
        <v>0.48</v>
      </c>
      <c r="O19" s="62">
        <v>0.52200000000000002</v>
      </c>
      <c r="P19" s="62">
        <v>333.93808000000001</v>
      </c>
      <c r="Q19" s="62">
        <v>0.17510999999999999</v>
      </c>
    </row>
    <row r="20" spans="1:17" x14ac:dyDescent="0.35">
      <c r="A20" s="63">
        <v>43853</v>
      </c>
      <c r="B20" s="62">
        <v>107.96783000000001</v>
      </c>
      <c r="C20" s="62">
        <v>98.698130000000006</v>
      </c>
      <c r="D20" s="62">
        <v>-0.13600000000000001</v>
      </c>
      <c r="E20" s="62">
        <v>-7.5999999999999998E-2</v>
      </c>
      <c r="F20" s="62">
        <v>-6.2E-2</v>
      </c>
      <c r="G20" s="62">
        <v>-0.312</v>
      </c>
      <c r="H20" s="62">
        <v>1.2549999999999999</v>
      </c>
      <c r="I20" s="62">
        <v>-0.218</v>
      </c>
      <c r="J20" s="62">
        <v>0.36199999999999999</v>
      </c>
      <c r="K20" s="62">
        <v>-0.33</v>
      </c>
      <c r="L20" s="62">
        <v>-0.2</v>
      </c>
      <c r="M20" s="62">
        <v>6.4000000000000001E-2</v>
      </c>
      <c r="N20" s="62">
        <v>0.44900000000000001</v>
      </c>
      <c r="O20" s="62">
        <v>0.49199999999999999</v>
      </c>
      <c r="P20" s="62">
        <v>340.67858999999999</v>
      </c>
      <c r="Q20" s="62">
        <v>0.16169</v>
      </c>
    </row>
    <row r="21" spans="1:17" x14ac:dyDescent="0.35">
      <c r="A21" s="63">
        <v>43854</v>
      </c>
      <c r="B21" s="62">
        <v>107.65278000000001</v>
      </c>
      <c r="C21" s="62">
        <v>98.612530000000007</v>
      </c>
      <c r="D21" s="62">
        <v>-0.156</v>
      </c>
      <c r="E21" s="62">
        <v>-9.2999999999999999E-2</v>
      </c>
      <c r="F21" s="62">
        <v>-7.4999999999999997E-2</v>
      </c>
      <c r="G21" s="62">
        <v>-0.33</v>
      </c>
      <c r="H21" s="62">
        <v>1.23</v>
      </c>
      <c r="I21" s="62">
        <v>-0.24199999999999999</v>
      </c>
      <c r="J21" s="62">
        <v>0.34699999999999998</v>
      </c>
      <c r="K21" s="62">
        <v>-0.33</v>
      </c>
      <c r="L21" s="62">
        <v>-0.22</v>
      </c>
      <c r="M21" s="62">
        <v>0.03</v>
      </c>
      <c r="N21" s="62">
        <v>0.41</v>
      </c>
      <c r="O21" s="62">
        <v>0.45200000000000001</v>
      </c>
      <c r="P21" s="62">
        <v>342.54827999999998</v>
      </c>
      <c r="Q21" s="62">
        <v>0.11969</v>
      </c>
    </row>
    <row r="22" spans="1:17" x14ac:dyDescent="0.35">
      <c r="A22" s="63">
        <v>43857</v>
      </c>
      <c r="B22" s="62">
        <v>109.42588000000001</v>
      </c>
      <c r="C22" s="62">
        <v>101.37855999999999</v>
      </c>
      <c r="D22" s="62">
        <v>-0.19500000000000001</v>
      </c>
      <c r="E22" s="62">
        <v>-0.14299999999999999</v>
      </c>
      <c r="F22" s="62">
        <v>-0.125</v>
      </c>
      <c r="G22" s="62">
        <v>-0.38400000000000001</v>
      </c>
      <c r="H22" s="62">
        <v>1.0429999999999999</v>
      </c>
      <c r="I22" s="62">
        <v>-0.28699999999999998</v>
      </c>
      <c r="J22" s="62">
        <v>0.28799999999999998</v>
      </c>
      <c r="K22" s="62">
        <v>-0.35</v>
      </c>
      <c r="L22" s="62">
        <v>-0.27</v>
      </c>
      <c r="M22" s="62">
        <v>-0.02</v>
      </c>
      <c r="N22" s="62">
        <v>0.34300000000000003</v>
      </c>
      <c r="O22" s="62">
        <v>0.38300000000000001</v>
      </c>
      <c r="P22" s="62">
        <v>360.27280000000002</v>
      </c>
      <c r="Q22" s="62">
        <v>5.1400000000000001E-2</v>
      </c>
    </row>
    <row r="23" spans="1:17" x14ac:dyDescent="0.35">
      <c r="A23" s="63">
        <v>43858</v>
      </c>
      <c r="B23" s="62">
        <v>109.75378000000001</v>
      </c>
      <c r="C23" s="62">
        <v>101.34099999999999</v>
      </c>
      <c r="D23" s="62">
        <v>-0.17100000000000001</v>
      </c>
      <c r="E23" s="62">
        <v>-0.109</v>
      </c>
      <c r="F23" s="62">
        <v>-9.2999999999999999E-2</v>
      </c>
      <c r="G23" s="62">
        <v>-0.379</v>
      </c>
      <c r="H23" s="62">
        <v>1.028</v>
      </c>
      <c r="I23" s="62">
        <v>-0.25</v>
      </c>
      <c r="J23" s="62">
        <v>0.315</v>
      </c>
      <c r="K23" s="62">
        <v>-0.35</v>
      </c>
      <c r="L23" s="62">
        <v>-0.24</v>
      </c>
      <c r="M23" s="62">
        <v>1.4999999999999999E-2</v>
      </c>
      <c r="N23" s="62">
        <v>0.38900000000000001</v>
      </c>
      <c r="O23" s="62">
        <v>0.43</v>
      </c>
      <c r="P23" s="62">
        <v>358.15676999999999</v>
      </c>
      <c r="Q23" s="62">
        <v>5.9049999999999998E-2</v>
      </c>
    </row>
    <row r="24" spans="1:17" x14ac:dyDescent="0.35">
      <c r="A24" s="63">
        <v>43859</v>
      </c>
      <c r="B24" s="62">
        <v>109.10469000000001</v>
      </c>
      <c r="C24" s="62">
        <v>101.31457</v>
      </c>
      <c r="D24" s="62">
        <v>-0.20300000000000001</v>
      </c>
      <c r="E24" s="62">
        <v>-0.13800000000000001</v>
      </c>
      <c r="F24" s="62">
        <v>-0.11700000000000001</v>
      </c>
      <c r="G24" s="62">
        <v>-0.372</v>
      </c>
      <c r="H24" s="62">
        <v>0.96299999999999997</v>
      </c>
      <c r="I24" s="62">
        <v>-0.28100000000000003</v>
      </c>
      <c r="J24" s="62">
        <v>0.30299999999999999</v>
      </c>
      <c r="K24" s="62">
        <v>-0.35</v>
      </c>
      <c r="L24" s="62">
        <v>-0.27</v>
      </c>
      <c r="M24" s="62">
        <v>-1.7999999999999999E-2</v>
      </c>
      <c r="N24" s="62">
        <v>0.35399999999999998</v>
      </c>
      <c r="O24" s="62">
        <v>0.39400000000000002</v>
      </c>
      <c r="P24" s="62">
        <v>356.51163000000003</v>
      </c>
      <c r="Q24" s="62">
        <v>5.799E-2</v>
      </c>
    </row>
    <row r="25" spans="1:17" x14ac:dyDescent="0.35">
      <c r="A25" s="63">
        <v>43860</v>
      </c>
      <c r="B25" s="62">
        <v>110.03731999999999</v>
      </c>
      <c r="C25" s="62">
        <v>102.3394</v>
      </c>
      <c r="D25" s="62">
        <v>-0.23300000000000001</v>
      </c>
      <c r="E25" s="62">
        <v>-0.16500000000000001</v>
      </c>
      <c r="F25" s="62">
        <v>-0.14799999999999999</v>
      </c>
      <c r="G25" s="62">
        <v>-0.40699999999999997</v>
      </c>
      <c r="H25" s="62">
        <v>0.93899999999999995</v>
      </c>
      <c r="I25" s="62">
        <v>-0.31</v>
      </c>
      <c r="J25" s="62">
        <v>0.27300000000000002</v>
      </c>
      <c r="K25" s="62">
        <v>-0.36</v>
      </c>
      <c r="L25" s="62">
        <v>-0.27</v>
      </c>
      <c r="M25" s="62">
        <v>-3.2000000000000001E-2</v>
      </c>
      <c r="N25" s="62">
        <v>0.34599999999999997</v>
      </c>
      <c r="O25" s="62">
        <v>0.38300000000000001</v>
      </c>
      <c r="P25" s="62">
        <v>362.48507999999998</v>
      </c>
      <c r="Q25" s="62">
        <v>2.7879999999999999E-2</v>
      </c>
    </row>
    <row r="26" spans="1:17" x14ac:dyDescent="0.35">
      <c r="A26" s="63">
        <v>43861</v>
      </c>
      <c r="B26" s="62">
        <v>110.12448999999999</v>
      </c>
      <c r="C26" s="62">
        <v>102.58158</v>
      </c>
      <c r="D26" s="62">
        <v>-0.26200000000000001</v>
      </c>
      <c r="E26" s="62">
        <v>-0.19600000000000001</v>
      </c>
      <c r="F26" s="62">
        <v>-0.182</v>
      </c>
      <c r="G26" s="62">
        <v>-0.442</v>
      </c>
      <c r="H26" s="62">
        <v>0.92400000000000004</v>
      </c>
      <c r="I26" s="62">
        <v>-0.34300000000000003</v>
      </c>
      <c r="J26" s="62">
        <v>0.23</v>
      </c>
      <c r="K26" s="62">
        <v>-0.37669999999999998</v>
      </c>
      <c r="L26" s="62">
        <v>-0.3</v>
      </c>
      <c r="M26" s="62">
        <v>-5.6000000000000001E-2</v>
      </c>
      <c r="N26" s="62">
        <v>0.3014</v>
      </c>
      <c r="O26" s="62">
        <v>0.33489999999999998</v>
      </c>
      <c r="P26" s="62">
        <v>366.09784000000002</v>
      </c>
      <c r="Q26" s="62">
        <v>-9.2200000000000008E-3</v>
      </c>
    </row>
    <row r="27" spans="1:17" x14ac:dyDescent="0.35">
      <c r="A27" s="63">
        <v>43864</v>
      </c>
      <c r="B27" s="62">
        <v>111.19172</v>
      </c>
      <c r="C27" s="62">
        <v>101.55025000000001</v>
      </c>
      <c r="D27" s="62">
        <v>-0.26900000000000002</v>
      </c>
      <c r="E27" s="62">
        <v>-0.185</v>
      </c>
      <c r="F27" s="62">
        <v>-0.17199999999999999</v>
      </c>
      <c r="G27" s="62">
        <v>-0.436</v>
      </c>
      <c r="H27" s="62">
        <v>0.95699999999999996</v>
      </c>
      <c r="I27" s="62">
        <v>-0.34300000000000003</v>
      </c>
      <c r="J27" s="62">
        <v>0.246</v>
      </c>
      <c r="K27" s="62">
        <v>-0.37</v>
      </c>
      <c r="L27" s="62">
        <v>-0.3</v>
      </c>
      <c r="M27" s="62">
        <v>-0.06</v>
      </c>
      <c r="N27" s="62">
        <v>0.29199999999999998</v>
      </c>
      <c r="O27" s="62">
        <v>0.32600000000000001</v>
      </c>
      <c r="P27" s="62">
        <v>361.99856999999997</v>
      </c>
      <c r="Q27" s="62">
        <v>-8.2299999999999995E-3</v>
      </c>
    </row>
    <row r="28" spans="1:17" x14ac:dyDescent="0.35">
      <c r="A28" s="63">
        <v>43865</v>
      </c>
      <c r="B28" s="62">
        <v>109.685</v>
      </c>
      <c r="C28" s="62">
        <v>100.93015</v>
      </c>
      <c r="D28" s="62">
        <v>-0.22500000000000001</v>
      </c>
      <c r="E28" s="62">
        <v>-0.16</v>
      </c>
      <c r="F28" s="62">
        <v>-0.14299999999999999</v>
      </c>
      <c r="G28" s="62">
        <v>-0.40500000000000003</v>
      </c>
      <c r="H28" s="62">
        <v>0.94799999999999995</v>
      </c>
      <c r="I28" s="62">
        <v>-0.3</v>
      </c>
      <c r="J28" s="62">
        <v>0.27600000000000002</v>
      </c>
      <c r="K28" s="62">
        <v>-0.36</v>
      </c>
      <c r="L28" s="62">
        <v>-0.27</v>
      </c>
      <c r="M28" s="62">
        <v>-0.03</v>
      </c>
      <c r="N28" s="62">
        <v>0.33600000000000002</v>
      </c>
      <c r="O28" s="62">
        <v>0.372</v>
      </c>
      <c r="P28" s="62">
        <v>354.17421999999999</v>
      </c>
      <c r="Q28" s="62">
        <v>6.7150000000000001E-2</v>
      </c>
    </row>
    <row r="29" spans="1:17" x14ac:dyDescent="0.35">
      <c r="A29" s="63">
        <v>43866</v>
      </c>
      <c r="B29" s="62">
        <v>107.59343</v>
      </c>
      <c r="C29" s="62">
        <v>100.10069</v>
      </c>
      <c r="D29" s="62">
        <v>-0.189</v>
      </c>
      <c r="E29" s="62">
        <v>-4.4999999999999998E-2</v>
      </c>
      <c r="F29" s="62">
        <v>-0.108</v>
      </c>
      <c r="G29" s="62">
        <v>-0.37</v>
      </c>
      <c r="H29" s="62">
        <v>0.96699999999999997</v>
      </c>
      <c r="I29" s="62">
        <v>-0.26400000000000001</v>
      </c>
      <c r="J29" s="62">
        <v>0.29699999999999999</v>
      </c>
      <c r="K29" s="62">
        <v>-0.36</v>
      </c>
      <c r="L29" s="62">
        <v>-0.25</v>
      </c>
      <c r="M29" s="62">
        <v>1.0999999999999999E-2</v>
      </c>
      <c r="N29" s="62">
        <v>0.39</v>
      </c>
      <c r="O29" s="62">
        <v>0.42899999999999999</v>
      </c>
      <c r="P29" s="62">
        <v>344.51733000000002</v>
      </c>
      <c r="Q29" s="62">
        <v>7.5819999999999999E-2</v>
      </c>
    </row>
    <row r="30" spans="1:17" x14ac:dyDescent="0.35">
      <c r="A30" s="63">
        <v>43867</v>
      </c>
      <c r="B30" s="62">
        <v>105.83923</v>
      </c>
      <c r="C30" s="62">
        <v>99.604730000000004</v>
      </c>
      <c r="D30" s="62">
        <v>-0.19500000000000001</v>
      </c>
      <c r="E30" s="62">
        <v>-4.2000000000000003E-2</v>
      </c>
      <c r="F30" s="62">
        <v>-0.112</v>
      </c>
      <c r="G30" s="62">
        <v>-0.36499999999999999</v>
      </c>
      <c r="H30" s="62">
        <v>0.96899999999999997</v>
      </c>
      <c r="I30" s="62">
        <v>-0.26900000000000002</v>
      </c>
      <c r="J30" s="62">
        <v>0.3</v>
      </c>
      <c r="K30" s="62">
        <v>-0.36</v>
      </c>
      <c r="L30" s="62">
        <v>-0.25</v>
      </c>
      <c r="M30" s="62">
        <v>3.0000000000000001E-3</v>
      </c>
      <c r="N30" s="62">
        <v>0.38100000000000001</v>
      </c>
      <c r="O30" s="62">
        <v>0.42</v>
      </c>
      <c r="P30" s="62">
        <v>338.71346999999997</v>
      </c>
      <c r="Q30" s="62">
        <v>8.226E-2</v>
      </c>
    </row>
    <row r="31" spans="1:17" x14ac:dyDescent="0.35">
      <c r="A31" s="63">
        <v>43868</v>
      </c>
      <c r="B31" s="62">
        <v>105.93128</v>
      </c>
      <c r="C31" s="62">
        <v>99.942629999999994</v>
      </c>
      <c r="D31" s="62">
        <v>-0.218</v>
      </c>
      <c r="E31" s="62">
        <v>-6.6000000000000003E-2</v>
      </c>
      <c r="F31" s="62">
        <v>-0.13300000000000001</v>
      </c>
      <c r="G31" s="62">
        <v>-0.38200000000000001</v>
      </c>
      <c r="H31" s="62">
        <v>0.94799999999999995</v>
      </c>
      <c r="I31" s="62">
        <v>-0.28499999999999998</v>
      </c>
      <c r="J31" s="62">
        <v>0.28999999999999998</v>
      </c>
      <c r="K31" s="62">
        <v>-0.36870000000000003</v>
      </c>
      <c r="L31" s="62">
        <v>-0.27400000000000002</v>
      </c>
      <c r="M31" s="62">
        <v>-1.4999999999999999E-2</v>
      </c>
      <c r="N31" s="62">
        <v>0.35389999999999999</v>
      </c>
      <c r="O31" s="62">
        <v>0.3891</v>
      </c>
      <c r="P31" s="62">
        <v>340.75698999999997</v>
      </c>
      <c r="Q31" s="62">
        <v>3.6839999999999998E-2</v>
      </c>
    </row>
    <row r="32" spans="1:17" x14ac:dyDescent="0.35">
      <c r="A32" s="63">
        <v>43871</v>
      </c>
      <c r="B32" s="62">
        <v>106.34481</v>
      </c>
      <c r="C32" s="62">
        <v>100.50557999999999</v>
      </c>
      <c r="D32" s="62">
        <v>-0.24299999999999999</v>
      </c>
      <c r="E32" s="62">
        <v>-9.2999999999999999E-2</v>
      </c>
      <c r="F32" s="62">
        <v>-0.16300000000000001</v>
      </c>
      <c r="G32" s="62">
        <v>-0.41099999999999998</v>
      </c>
      <c r="H32" s="62">
        <v>0.95199999999999996</v>
      </c>
      <c r="I32" s="62">
        <v>-0.312</v>
      </c>
      <c r="J32" s="62">
        <v>0.26100000000000001</v>
      </c>
      <c r="K32" s="62">
        <v>-0.36</v>
      </c>
      <c r="L32" s="62">
        <v>-0.28000000000000003</v>
      </c>
      <c r="M32" s="62">
        <v>-0.04</v>
      </c>
      <c r="N32" s="62">
        <v>0.32</v>
      </c>
      <c r="O32" s="62">
        <v>0.35499999999999998</v>
      </c>
      <c r="P32" s="62">
        <v>344.87759</v>
      </c>
      <c r="Q32" s="62">
        <v>3.0130000000000001E-2</v>
      </c>
    </row>
    <row r="33" spans="1:17" x14ac:dyDescent="0.35">
      <c r="A33" s="63">
        <v>43872</v>
      </c>
      <c r="B33" s="62">
        <v>105.02246</v>
      </c>
      <c r="C33" s="62">
        <v>100.27316</v>
      </c>
      <c r="D33" s="62">
        <v>-0.22</v>
      </c>
      <c r="E33" s="62">
        <v>-6.8000000000000005E-2</v>
      </c>
      <c r="F33" s="62">
        <v>-0.14299999999999999</v>
      </c>
      <c r="G33" s="62">
        <v>-0.39100000000000001</v>
      </c>
      <c r="H33" s="62">
        <v>0.97199999999999998</v>
      </c>
      <c r="I33" s="62">
        <v>-0.29599999999999999</v>
      </c>
      <c r="J33" s="62">
        <v>0.27100000000000002</v>
      </c>
      <c r="K33" s="62">
        <v>-0.37</v>
      </c>
      <c r="L33" s="62">
        <v>-0.28000000000000003</v>
      </c>
      <c r="M33" s="62">
        <v>-0.02</v>
      </c>
      <c r="N33" s="62">
        <v>0.34699999999999998</v>
      </c>
      <c r="O33" s="62">
        <v>0.38400000000000001</v>
      </c>
      <c r="P33" s="62">
        <v>337.58019999999999</v>
      </c>
      <c r="Q33" s="62">
        <v>5.1000000000000004E-3</v>
      </c>
    </row>
    <row r="34" spans="1:17" x14ac:dyDescent="0.35">
      <c r="A34" s="63">
        <v>43873</v>
      </c>
      <c r="B34" s="62">
        <v>104.14699</v>
      </c>
      <c r="C34" s="62">
        <v>99.767619999999994</v>
      </c>
      <c r="D34" s="62">
        <v>-0.221</v>
      </c>
      <c r="E34" s="62">
        <v>-7.1999999999999995E-2</v>
      </c>
      <c r="F34" s="62">
        <v>-0.13400000000000001</v>
      </c>
      <c r="G34" s="62">
        <v>-0.376</v>
      </c>
      <c r="H34" s="62">
        <v>0.92200000000000004</v>
      </c>
      <c r="I34" s="62">
        <v>-0.28599999999999998</v>
      </c>
      <c r="J34" s="62">
        <v>0.312</v>
      </c>
      <c r="K34" s="62">
        <v>-0.38</v>
      </c>
      <c r="L34" s="62">
        <v>-0.27</v>
      </c>
      <c r="M34" s="62">
        <v>-0.02</v>
      </c>
      <c r="N34" s="62">
        <v>0.35</v>
      </c>
      <c r="O34" s="62">
        <v>0.38500000000000001</v>
      </c>
      <c r="P34" s="62">
        <v>333.35120000000001</v>
      </c>
      <c r="Q34" s="62">
        <v>8.2000000000000007E-3</v>
      </c>
    </row>
    <row r="35" spans="1:17" x14ac:dyDescent="0.35">
      <c r="A35" s="63">
        <v>43874</v>
      </c>
      <c r="B35" s="62">
        <v>104.42005</v>
      </c>
      <c r="C35" s="62">
        <v>99.856899999999996</v>
      </c>
      <c r="D35" s="62">
        <v>-0.221</v>
      </c>
      <c r="E35" s="62">
        <v>-8.5999999999999993E-2</v>
      </c>
      <c r="F35" s="62">
        <v>-0.14499999999999999</v>
      </c>
      <c r="G35" s="62">
        <v>-0.38800000000000001</v>
      </c>
      <c r="H35" s="62">
        <v>0.89600000000000002</v>
      </c>
      <c r="I35" s="62">
        <v>-0.3</v>
      </c>
      <c r="J35" s="62">
        <v>0.30399999999999999</v>
      </c>
      <c r="K35" s="62">
        <v>-0.38</v>
      </c>
      <c r="L35" s="62">
        <v>-0.28999999999999998</v>
      </c>
      <c r="M35" s="62">
        <v>-0.04</v>
      </c>
      <c r="N35" s="62">
        <v>0.32500000000000001</v>
      </c>
      <c r="O35" s="62">
        <v>0.35799999999999998</v>
      </c>
      <c r="P35" s="62">
        <v>334.66629</v>
      </c>
      <c r="Q35" s="62">
        <v>3.109E-2</v>
      </c>
    </row>
    <row r="36" spans="1:17" x14ac:dyDescent="0.35">
      <c r="A36" s="63">
        <v>43875</v>
      </c>
      <c r="B36" s="62">
        <v>104.01181</v>
      </c>
      <c r="C36" s="62">
        <v>99.576449999999994</v>
      </c>
      <c r="D36" s="62">
        <v>-0.24399999999999999</v>
      </c>
      <c r="E36" s="62">
        <v>-9.5000000000000001E-2</v>
      </c>
      <c r="F36" s="62">
        <v>-0.155</v>
      </c>
      <c r="G36" s="62">
        <v>-0.4</v>
      </c>
      <c r="H36" s="62">
        <v>0.92400000000000004</v>
      </c>
      <c r="I36" s="62">
        <v>-0.315</v>
      </c>
      <c r="J36" s="62">
        <v>0.29799999999999999</v>
      </c>
      <c r="K36" s="62">
        <v>-0.38</v>
      </c>
      <c r="L36" s="62">
        <v>-0.28999999999999998</v>
      </c>
      <c r="M36" s="62">
        <v>-0.04</v>
      </c>
      <c r="N36" s="62">
        <v>0.32200000000000001</v>
      </c>
      <c r="O36" s="62">
        <v>0.35499999999999998</v>
      </c>
      <c r="P36" s="62">
        <v>332.92455999999999</v>
      </c>
      <c r="Q36" s="62">
        <v>1.46E-2</v>
      </c>
    </row>
    <row r="37" spans="1:17" x14ac:dyDescent="0.35">
      <c r="A37" s="63">
        <v>43878</v>
      </c>
      <c r="B37" s="62">
        <v>103.66637</v>
      </c>
      <c r="C37" s="62">
        <v>98.923950000000005</v>
      </c>
      <c r="D37" s="62">
        <v>-0.23799999999999999</v>
      </c>
      <c r="E37" s="62">
        <v>-8.8999999999999996E-2</v>
      </c>
      <c r="F37" s="62">
        <v>-0.158</v>
      </c>
      <c r="G37" s="62">
        <v>-0.39900000000000002</v>
      </c>
      <c r="H37" s="62">
        <v>0.90600000000000003</v>
      </c>
      <c r="I37" s="62">
        <v>-0.313</v>
      </c>
      <c r="J37" s="62">
        <v>0.29199999999999998</v>
      </c>
      <c r="K37" s="62">
        <v>-0.38</v>
      </c>
      <c r="L37" s="62">
        <v>-0.3</v>
      </c>
      <c r="M37" s="62">
        <v>-0.05</v>
      </c>
      <c r="N37" s="62">
        <v>0.316</v>
      </c>
      <c r="O37" s="62">
        <v>0.34799999999999998</v>
      </c>
      <c r="P37" s="62">
        <v>331.43011000000001</v>
      </c>
      <c r="Q37" s="62">
        <v>1.477E-2</v>
      </c>
    </row>
    <row r="38" spans="1:17" x14ac:dyDescent="0.35">
      <c r="A38" s="63">
        <v>43879</v>
      </c>
      <c r="B38" s="62">
        <v>103.69159999999999</v>
      </c>
      <c r="C38" s="62">
        <v>98.829610000000002</v>
      </c>
      <c r="D38" s="62">
        <v>-0.246</v>
      </c>
      <c r="E38" s="62">
        <v>-0.105</v>
      </c>
      <c r="F38" s="62">
        <v>-0.16900000000000001</v>
      </c>
      <c r="G38" s="62">
        <v>-0.40899999999999997</v>
      </c>
      <c r="H38" s="62">
        <v>0.92900000000000005</v>
      </c>
      <c r="I38" s="62">
        <v>-0.32200000000000001</v>
      </c>
      <c r="J38" s="62">
        <v>0.28899999999999998</v>
      </c>
      <c r="K38" s="62">
        <v>-0.38</v>
      </c>
      <c r="L38" s="62">
        <v>-0.3</v>
      </c>
      <c r="M38" s="62">
        <v>-0.06</v>
      </c>
      <c r="N38" s="62">
        <v>0.30199999999999999</v>
      </c>
      <c r="O38" s="62">
        <v>0.33300000000000002</v>
      </c>
      <c r="P38" s="62">
        <v>333.01702999999998</v>
      </c>
      <c r="Q38" s="62">
        <v>3.406E-2</v>
      </c>
    </row>
    <row r="39" spans="1:17" x14ac:dyDescent="0.35">
      <c r="A39" s="63">
        <v>43880</v>
      </c>
      <c r="B39" s="62">
        <v>103.33569</v>
      </c>
      <c r="C39" s="62">
        <v>98.622399999999999</v>
      </c>
      <c r="D39" s="62">
        <v>-0.254</v>
      </c>
      <c r="E39" s="62">
        <v>-0.114</v>
      </c>
      <c r="F39" s="62">
        <v>-0.17899999999999999</v>
      </c>
      <c r="G39" s="62">
        <v>-0.41599999999999998</v>
      </c>
      <c r="H39" s="62">
        <v>0.94199999999999995</v>
      </c>
      <c r="I39" s="62">
        <v>-0.33300000000000002</v>
      </c>
      <c r="J39" s="62">
        <v>0.27300000000000002</v>
      </c>
      <c r="K39" s="62">
        <v>-0.37</v>
      </c>
      <c r="L39" s="62">
        <v>-0.31</v>
      </c>
      <c r="M39" s="62">
        <v>-0.08</v>
      </c>
      <c r="N39" s="62">
        <v>0.28199999999999997</v>
      </c>
      <c r="O39" s="62">
        <v>0.312</v>
      </c>
      <c r="P39" s="62">
        <v>330.81903</v>
      </c>
      <c r="Q39" s="62">
        <v>2.4850000000000001E-2</v>
      </c>
    </row>
    <row r="40" spans="1:17" x14ac:dyDescent="0.35">
      <c r="A40" s="63">
        <v>43881</v>
      </c>
      <c r="B40" s="62">
        <v>103.21912</v>
      </c>
      <c r="C40" s="62">
        <v>98.543459999999996</v>
      </c>
      <c r="D40" s="62">
        <v>-0.27600000000000002</v>
      </c>
      <c r="E40" s="62">
        <v>-0.14699999999999999</v>
      </c>
      <c r="F40" s="62">
        <v>-0.218</v>
      </c>
      <c r="G40" s="62">
        <v>-0.44400000000000001</v>
      </c>
      <c r="H40" s="62">
        <v>0.91300000000000003</v>
      </c>
      <c r="I40" s="62">
        <v>-0.35399999999999998</v>
      </c>
      <c r="J40" s="62">
        <v>0.23200000000000001</v>
      </c>
      <c r="K40" s="62">
        <v>-0.38</v>
      </c>
      <c r="L40" s="62">
        <v>-0.31</v>
      </c>
      <c r="M40" s="62">
        <v>-0.1</v>
      </c>
      <c r="N40" s="62">
        <v>0.23200000000000001</v>
      </c>
      <c r="O40" s="62">
        <v>0.253</v>
      </c>
      <c r="P40" s="62">
        <v>328.10714999999999</v>
      </c>
      <c r="Q40" s="62">
        <v>-2.47E-3</v>
      </c>
    </row>
    <row r="41" spans="1:17" x14ac:dyDescent="0.35">
      <c r="A41" s="63">
        <v>43882</v>
      </c>
      <c r="B41" s="62">
        <v>103.53563</v>
      </c>
      <c r="C41" s="62">
        <v>98.60127</v>
      </c>
      <c r="D41" s="62">
        <v>-0.26300000000000001</v>
      </c>
      <c r="E41" s="62">
        <v>-0.13700000000000001</v>
      </c>
      <c r="F41" s="62">
        <v>-0.20699999999999999</v>
      </c>
      <c r="G41" s="62">
        <v>-0.433</v>
      </c>
      <c r="H41" s="62">
        <v>0.90700000000000003</v>
      </c>
      <c r="I41" s="62">
        <v>-0.34699999999999998</v>
      </c>
      <c r="J41" s="62">
        <v>0.22800000000000001</v>
      </c>
      <c r="K41" s="62">
        <v>-0.38</v>
      </c>
      <c r="L41" s="62">
        <v>-0.31</v>
      </c>
      <c r="M41" s="62">
        <v>-0.1</v>
      </c>
      <c r="N41" s="62">
        <v>0.22500000000000001</v>
      </c>
      <c r="O41" s="62">
        <v>0.24299999999999999</v>
      </c>
      <c r="P41" s="62">
        <v>331.41271999999998</v>
      </c>
      <c r="Q41" s="62">
        <v>-2.2759999999999999E-2</v>
      </c>
    </row>
    <row r="42" spans="1:17" x14ac:dyDescent="0.35">
      <c r="A42" s="63">
        <v>43885</v>
      </c>
      <c r="B42" s="62">
        <v>108.17131999999999</v>
      </c>
      <c r="C42" s="62">
        <v>101.88657000000001</v>
      </c>
      <c r="D42" s="62">
        <v>-0.30499999999999999</v>
      </c>
      <c r="E42" s="62">
        <v>-0.16700000000000001</v>
      </c>
      <c r="F42" s="62">
        <v>-0.23499999999999999</v>
      </c>
      <c r="G42" s="62">
        <v>-0.48099999999999998</v>
      </c>
      <c r="H42" s="62">
        <v>0.96799999999999997</v>
      </c>
      <c r="I42" s="62">
        <v>-0.38500000000000001</v>
      </c>
      <c r="J42" s="62">
        <v>0.214</v>
      </c>
      <c r="K42" s="62">
        <v>-0.38</v>
      </c>
      <c r="L42" s="62">
        <v>-0.33</v>
      </c>
      <c r="M42" s="62">
        <v>-0.13</v>
      </c>
      <c r="N42" s="62">
        <v>0.183</v>
      </c>
      <c r="O42" s="62">
        <v>0.20100000000000001</v>
      </c>
      <c r="P42" s="62">
        <v>356.92673000000002</v>
      </c>
      <c r="Q42" s="62">
        <v>-3.3119999999999997E-2</v>
      </c>
    </row>
    <row r="43" spans="1:17" x14ac:dyDescent="0.35">
      <c r="A43" s="63">
        <v>43886</v>
      </c>
      <c r="B43" s="62">
        <v>111.01394000000001</v>
      </c>
      <c r="C43" s="62">
        <v>104.43335999999999</v>
      </c>
      <c r="D43" s="62">
        <v>-0.33400000000000002</v>
      </c>
      <c r="E43" s="62">
        <v>-0.18</v>
      </c>
      <c r="F43" s="62">
        <v>-0.24199999999999999</v>
      </c>
      <c r="G43" s="62">
        <v>-0.51200000000000001</v>
      </c>
      <c r="H43" s="62">
        <v>0.98199999999999998</v>
      </c>
      <c r="I43" s="62">
        <v>-0.41</v>
      </c>
      <c r="J43" s="62">
        <v>0.217</v>
      </c>
      <c r="K43" s="62">
        <v>-0.39</v>
      </c>
      <c r="L43" s="62">
        <v>-0.35</v>
      </c>
      <c r="M43" s="62">
        <v>-0.15</v>
      </c>
      <c r="N43" s="62">
        <v>0.16800000000000001</v>
      </c>
      <c r="O43" s="62">
        <v>0.186</v>
      </c>
      <c r="P43" s="62">
        <v>367.25716999999997</v>
      </c>
      <c r="Q43" s="62">
        <v>-2.8799999999999999E-2</v>
      </c>
    </row>
    <row r="44" spans="1:17" x14ac:dyDescent="0.35">
      <c r="A44" s="63">
        <v>43887</v>
      </c>
      <c r="B44" s="62">
        <v>114.85213</v>
      </c>
      <c r="C44" s="62">
        <v>107.40692</v>
      </c>
      <c r="D44" s="62">
        <v>-0.30599999999999999</v>
      </c>
      <c r="E44" s="62">
        <v>-0.16</v>
      </c>
      <c r="F44" s="62">
        <v>-0.224</v>
      </c>
      <c r="G44" s="62">
        <v>-0.495</v>
      </c>
      <c r="H44" s="62">
        <v>0.99399999999999999</v>
      </c>
      <c r="I44" s="62">
        <v>-0.39600000000000002</v>
      </c>
      <c r="J44" s="62">
        <v>0.249</v>
      </c>
      <c r="K44" s="62">
        <v>-0.4</v>
      </c>
      <c r="L44" s="62">
        <v>-0.34</v>
      </c>
      <c r="M44" s="62">
        <v>-0.12</v>
      </c>
      <c r="N44" s="62">
        <v>0.20699999999999999</v>
      </c>
      <c r="O44" s="62">
        <v>0.22900000000000001</v>
      </c>
      <c r="P44" s="62">
        <v>382.1694</v>
      </c>
      <c r="Q44" s="62">
        <v>-4.1000000000000003E-3</v>
      </c>
    </row>
    <row r="45" spans="1:17" x14ac:dyDescent="0.35">
      <c r="A45" s="63">
        <v>43888</v>
      </c>
      <c r="B45" s="62">
        <v>121.74722</v>
      </c>
      <c r="C45" s="62">
        <v>111.65342</v>
      </c>
      <c r="D45" s="62">
        <v>-0.34</v>
      </c>
      <c r="E45" s="62">
        <v>-0.19700000000000001</v>
      </c>
      <c r="F45" s="62">
        <v>-0.26300000000000001</v>
      </c>
      <c r="G45" s="62">
        <v>-0.55200000000000005</v>
      </c>
      <c r="H45" s="62">
        <v>1.0740000000000001</v>
      </c>
      <c r="I45" s="62">
        <v>-0.433</v>
      </c>
      <c r="J45" s="62">
        <v>0.307</v>
      </c>
      <c r="K45" s="62">
        <v>-0.4</v>
      </c>
      <c r="L45" s="62">
        <v>-0.35</v>
      </c>
      <c r="M45" s="62">
        <v>-0.15</v>
      </c>
      <c r="N45" s="62">
        <v>0.16500000000000001</v>
      </c>
      <c r="O45" s="62">
        <v>0.186</v>
      </c>
      <c r="P45" s="62">
        <v>404.685</v>
      </c>
      <c r="Q45" s="62">
        <v>3.8800000000000002E-3</v>
      </c>
    </row>
    <row r="46" spans="1:17" x14ac:dyDescent="0.35">
      <c r="A46" s="63">
        <v>43889</v>
      </c>
      <c r="B46" s="62">
        <v>134.62312</v>
      </c>
      <c r="C46" s="62">
        <v>121.7325</v>
      </c>
      <c r="D46" s="62">
        <v>-0.36899999999999999</v>
      </c>
      <c r="E46" s="62">
        <v>-0.223</v>
      </c>
      <c r="F46" s="62">
        <v>-0.29299999999999998</v>
      </c>
      <c r="G46" s="62">
        <v>-0.61199999999999999</v>
      </c>
      <c r="H46" s="62">
        <v>1.127</v>
      </c>
      <c r="I46" s="62">
        <v>-0.47299999999999998</v>
      </c>
      <c r="J46" s="62">
        <v>0.29899999999999999</v>
      </c>
      <c r="K46" s="62">
        <v>-0.43</v>
      </c>
      <c r="L46" s="62">
        <v>-0.38</v>
      </c>
      <c r="M46" s="62">
        <v>-0.18</v>
      </c>
      <c r="N46" s="62">
        <v>0.113</v>
      </c>
      <c r="O46" s="62">
        <v>0.124</v>
      </c>
      <c r="P46" s="62">
        <v>443.50042999999999</v>
      </c>
      <c r="Q46" s="62">
        <v>-2.3189999999999999E-2</v>
      </c>
    </row>
    <row r="47" spans="1:17" x14ac:dyDescent="0.35">
      <c r="A47" s="63">
        <v>43892</v>
      </c>
      <c r="B47" s="62">
        <v>137.71097</v>
      </c>
      <c r="C47" s="62">
        <v>124.42292999999999</v>
      </c>
      <c r="D47" s="62">
        <v>-0.36799999999999999</v>
      </c>
      <c r="E47" s="62">
        <v>-0.223</v>
      </c>
      <c r="F47" s="62">
        <v>-0.29299999999999998</v>
      </c>
      <c r="G47" s="62">
        <v>-0.62</v>
      </c>
      <c r="H47" s="62">
        <v>1.1539999999999999</v>
      </c>
      <c r="I47" s="62">
        <v>-0.48499999999999999</v>
      </c>
      <c r="J47" s="62">
        <v>0.29099999999999998</v>
      </c>
      <c r="K47" s="62">
        <v>-0.45</v>
      </c>
      <c r="L47" s="62">
        <v>-0.39</v>
      </c>
      <c r="M47" s="62">
        <v>-0.2041</v>
      </c>
      <c r="N47" s="62">
        <v>9.7900000000000001E-2</v>
      </c>
      <c r="O47" s="62">
        <v>0.10489999999999999</v>
      </c>
      <c r="P47" s="62">
        <v>441.93392999999998</v>
      </c>
      <c r="Q47" s="62">
        <v>-9.1400000000000006E-3</v>
      </c>
    </row>
    <row r="48" spans="1:17" x14ac:dyDescent="0.35">
      <c r="A48" s="63">
        <v>43893</v>
      </c>
      <c r="B48" s="62">
        <v>133.98876999999999</v>
      </c>
      <c r="C48" s="62">
        <v>123.51782</v>
      </c>
      <c r="D48" s="62">
        <v>-0.40699999999999997</v>
      </c>
      <c r="E48" s="62">
        <v>-0.26400000000000001</v>
      </c>
      <c r="F48" s="62">
        <v>-0.33700000000000002</v>
      </c>
      <c r="G48" s="62">
        <v>-0.64100000000000001</v>
      </c>
      <c r="H48" s="62">
        <v>0.98499999999999999</v>
      </c>
      <c r="I48" s="62">
        <v>-0.505</v>
      </c>
      <c r="J48" s="62">
        <v>0.186</v>
      </c>
      <c r="K48" s="62">
        <v>-0.47</v>
      </c>
      <c r="L48" s="62">
        <v>-0.43</v>
      </c>
      <c r="M48" s="62">
        <v>-0.2069</v>
      </c>
      <c r="N48" s="62">
        <v>0.10299999999999999</v>
      </c>
      <c r="O48" s="62">
        <v>0.115</v>
      </c>
      <c r="P48" s="62">
        <v>424.57458000000003</v>
      </c>
      <c r="Q48" s="62">
        <v>-9.1400000000000006E-3</v>
      </c>
    </row>
    <row r="49" spans="1:17" x14ac:dyDescent="0.35">
      <c r="A49" s="63">
        <v>43894</v>
      </c>
      <c r="B49" s="62">
        <v>132.39359999999999</v>
      </c>
      <c r="C49" s="62">
        <v>123.10286000000001</v>
      </c>
      <c r="D49" s="62">
        <v>-0.41</v>
      </c>
      <c r="E49" s="62">
        <v>-0.253</v>
      </c>
      <c r="F49" s="62">
        <v>-0.32400000000000001</v>
      </c>
      <c r="G49" s="62">
        <v>-0.63400000000000001</v>
      </c>
      <c r="H49" s="62">
        <v>1.0169999999999999</v>
      </c>
      <c r="I49" s="62">
        <v>-0.51400000000000001</v>
      </c>
      <c r="J49" s="62">
        <v>0.17799999999999999</v>
      </c>
      <c r="K49" s="62">
        <v>-0.46</v>
      </c>
      <c r="L49" s="62">
        <v>-0.41</v>
      </c>
      <c r="M49" s="62">
        <v>-0.21590000000000001</v>
      </c>
      <c r="N49" s="62">
        <v>0.1008</v>
      </c>
      <c r="O49" s="62">
        <v>0.115</v>
      </c>
      <c r="P49" s="62">
        <v>421.11995999999999</v>
      </c>
      <c r="Q49" s="62">
        <v>-8.1000000000000003E-2</v>
      </c>
    </row>
    <row r="50" spans="1:17" x14ac:dyDescent="0.35">
      <c r="A50" s="63">
        <v>43895</v>
      </c>
      <c r="B50" s="62">
        <v>136.20934</v>
      </c>
      <c r="C50" s="62">
        <v>124.48596000000001</v>
      </c>
      <c r="D50" s="62">
        <v>-0.442</v>
      </c>
      <c r="E50" s="62">
        <v>-0.28499999999999998</v>
      </c>
      <c r="F50" s="62">
        <v>-0.34599999999999997</v>
      </c>
      <c r="G50" s="62">
        <v>-0.67700000000000005</v>
      </c>
      <c r="H50" s="62">
        <v>1.0680000000000001</v>
      </c>
      <c r="I50" s="62">
        <v>-0.54300000000000004</v>
      </c>
      <c r="J50" s="62">
        <v>0.218</v>
      </c>
      <c r="K50" s="62">
        <v>-0.47</v>
      </c>
      <c r="L50" s="62">
        <v>-0.43</v>
      </c>
      <c r="M50" s="62">
        <v>-0.22</v>
      </c>
      <c r="N50" s="62">
        <v>8.5000000000000006E-2</v>
      </c>
      <c r="O50" s="62">
        <v>9.7000000000000003E-2</v>
      </c>
      <c r="P50" s="62">
        <v>435.38756999999998</v>
      </c>
      <c r="Q50" s="62">
        <v>-3.4090000000000002E-2</v>
      </c>
    </row>
    <row r="51" spans="1:17" x14ac:dyDescent="0.35">
      <c r="A51" s="63">
        <v>43896</v>
      </c>
      <c r="B51" s="62">
        <v>148.14153999999999</v>
      </c>
      <c r="C51" s="62">
        <v>133.05663999999999</v>
      </c>
      <c r="D51" s="62">
        <v>-0.41399999999999998</v>
      </c>
      <c r="E51" s="62">
        <v>-0.30299999999999999</v>
      </c>
      <c r="F51" s="62">
        <v>-0.35899999999999999</v>
      </c>
      <c r="G51" s="62">
        <v>-0.72799999999999998</v>
      </c>
      <c r="H51" s="62">
        <v>1.079</v>
      </c>
      <c r="I51" s="62">
        <v>-0.55700000000000005</v>
      </c>
      <c r="J51" s="62">
        <v>0.218</v>
      </c>
      <c r="K51" s="62">
        <v>-0.46029999999999999</v>
      </c>
      <c r="L51" s="62">
        <v>-0.41399999999999998</v>
      </c>
      <c r="M51" s="62">
        <v>-0.23100000000000001</v>
      </c>
      <c r="N51" s="62">
        <v>2.4E-2</v>
      </c>
      <c r="O51" s="62">
        <v>2.5000000000000001E-2</v>
      </c>
      <c r="P51" s="62">
        <v>472.75607000000002</v>
      </c>
      <c r="Q51" s="62">
        <v>-8.5000000000000006E-2</v>
      </c>
    </row>
    <row r="52" spans="1:17" x14ac:dyDescent="0.35">
      <c r="A52" s="63">
        <v>43899</v>
      </c>
      <c r="B52" s="62">
        <v>179.69497999999999</v>
      </c>
      <c r="C52" s="62">
        <v>163.0274</v>
      </c>
      <c r="D52" s="62">
        <v>-0.44700000000000001</v>
      </c>
      <c r="E52" s="62">
        <v>-0.32700000000000001</v>
      </c>
      <c r="F52" s="62">
        <v>-0.38300000000000001</v>
      </c>
      <c r="G52" s="62">
        <v>-0.84399999999999997</v>
      </c>
      <c r="H52" s="62">
        <v>1.4079999999999999</v>
      </c>
      <c r="I52" s="62">
        <v>-0.63500000000000001</v>
      </c>
      <c r="J52" s="62">
        <v>0.27500000000000002</v>
      </c>
      <c r="K52" s="62">
        <v>-0.47</v>
      </c>
      <c r="L52" s="62">
        <v>-0.46</v>
      </c>
      <c r="M52" s="62">
        <v>-0.32</v>
      </c>
      <c r="N52" s="62">
        <v>-0.12</v>
      </c>
      <c r="O52" s="62">
        <v>-0.15</v>
      </c>
      <c r="P52" s="62">
        <v>566.03912000000003</v>
      </c>
      <c r="Q52" s="62">
        <v>-1.9529999999999999E-2</v>
      </c>
    </row>
    <row r="53" spans="1:17" x14ac:dyDescent="0.35">
      <c r="A53" s="63">
        <v>43900</v>
      </c>
      <c r="B53" s="62">
        <v>178.83655999999999</v>
      </c>
      <c r="C53" s="62">
        <v>163.62585000000001</v>
      </c>
      <c r="D53" s="62">
        <v>-0.36299999999999999</v>
      </c>
      <c r="E53" s="62">
        <v>-0.23100000000000001</v>
      </c>
      <c r="F53" s="62">
        <v>-0.29699999999999999</v>
      </c>
      <c r="G53" s="62">
        <v>-0.80200000000000005</v>
      </c>
      <c r="H53" s="62">
        <v>1.3859999999999999</v>
      </c>
      <c r="I53" s="62">
        <v>-0.57099999999999995</v>
      </c>
      <c r="J53" s="62">
        <v>0.35399999999999998</v>
      </c>
      <c r="K53" s="62">
        <v>-0.47</v>
      </c>
      <c r="L53" s="62">
        <v>-0.4</v>
      </c>
      <c r="M53" s="62">
        <v>-0.25</v>
      </c>
      <c r="N53" s="62">
        <v>-0.09</v>
      </c>
      <c r="O53" s="62">
        <v>-0.16</v>
      </c>
      <c r="P53" s="62">
        <v>556.87994000000003</v>
      </c>
      <c r="Q53" s="62">
        <v>2.273E-2</v>
      </c>
    </row>
    <row r="54" spans="1:17" x14ac:dyDescent="0.35">
      <c r="A54" s="63">
        <v>43901</v>
      </c>
      <c r="B54" s="62">
        <v>180.92873</v>
      </c>
      <c r="C54" s="62">
        <v>164.64059</v>
      </c>
      <c r="D54" s="62">
        <v>-0.35399999999999998</v>
      </c>
      <c r="E54" s="62">
        <v>-0.251</v>
      </c>
      <c r="F54" s="62">
        <v>-0.30599999999999999</v>
      </c>
      <c r="G54" s="62">
        <v>-0.751</v>
      </c>
      <c r="H54" s="62">
        <v>1.1859999999999999</v>
      </c>
      <c r="I54" s="62">
        <v>-0.54900000000000004</v>
      </c>
      <c r="J54" s="62">
        <v>0.26600000000000001</v>
      </c>
      <c r="K54" s="62">
        <v>-0.49</v>
      </c>
      <c r="L54" s="62">
        <v>-0.41</v>
      </c>
      <c r="M54" s="62">
        <v>-0.26</v>
      </c>
      <c r="N54" s="62">
        <v>-0.12</v>
      </c>
      <c r="O54" s="62">
        <v>-0.25</v>
      </c>
      <c r="P54" s="62">
        <v>576.54998999999998</v>
      </c>
      <c r="Q54" s="62">
        <v>6.4570000000000002E-2</v>
      </c>
    </row>
    <row r="55" spans="1:17" x14ac:dyDescent="0.35">
      <c r="A55" s="63">
        <v>43902</v>
      </c>
      <c r="B55" s="62">
        <v>200.63307</v>
      </c>
      <c r="C55" s="62">
        <v>177.47369</v>
      </c>
      <c r="D55" s="62">
        <v>-0.27800000000000002</v>
      </c>
      <c r="E55" s="62">
        <v>-0.08</v>
      </c>
      <c r="F55" s="62">
        <v>-0.155</v>
      </c>
      <c r="G55" s="62">
        <v>-0.74</v>
      </c>
      <c r="H55" s="62">
        <v>1.736</v>
      </c>
      <c r="I55" s="62">
        <v>-0.51300000000000001</v>
      </c>
      <c r="J55" s="62">
        <v>0.47699999999999998</v>
      </c>
      <c r="K55" s="62">
        <v>-0.45</v>
      </c>
      <c r="L55" s="62">
        <v>-0.37</v>
      </c>
      <c r="M55" s="62">
        <v>-0.23</v>
      </c>
      <c r="N55" s="62">
        <v>-0.1</v>
      </c>
      <c r="O55" s="62">
        <v>-0.25</v>
      </c>
      <c r="P55" s="62">
        <v>659.85297000000003</v>
      </c>
      <c r="Q55" s="62">
        <v>-5.4030000000000002E-2</v>
      </c>
    </row>
    <row r="56" spans="1:17" x14ac:dyDescent="0.35">
      <c r="A56" s="63">
        <v>43903</v>
      </c>
      <c r="B56" s="62">
        <v>205.22458</v>
      </c>
      <c r="C56" s="62">
        <v>178.14422999999999</v>
      </c>
      <c r="D56" s="62">
        <v>-5.8999999999999997E-2</v>
      </c>
      <c r="E56" s="62">
        <v>5.6000000000000001E-2</v>
      </c>
      <c r="F56" s="62">
        <v>-1.2999999999999999E-2</v>
      </c>
      <c r="G56" s="62">
        <v>-0.58499999999999996</v>
      </c>
      <c r="H56" s="62">
        <v>1.8049999999999999</v>
      </c>
      <c r="I56" s="62">
        <v>-0.33900000000000002</v>
      </c>
      <c r="J56" s="62">
        <v>0.63300000000000001</v>
      </c>
      <c r="K56" s="62">
        <v>-0.4</v>
      </c>
      <c r="L56" s="62">
        <v>-0.28000000000000003</v>
      </c>
      <c r="M56" s="62">
        <v>-0.1</v>
      </c>
      <c r="N56" s="62">
        <v>2.8000000000000001E-2</v>
      </c>
      <c r="O56" s="62">
        <v>-0.1</v>
      </c>
      <c r="P56" s="62">
        <v>667.45519999999999</v>
      </c>
      <c r="Q56" s="62">
        <v>0.31197999999999998</v>
      </c>
    </row>
    <row r="57" spans="1:17" x14ac:dyDescent="0.35">
      <c r="A57" s="63">
        <v>43906</v>
      </c>
      <c r="B57" s="62">
        <v>229.02786</v>
      </c>
      <c r="C57" s="62">
        <v>190.73651000000001</v>
      </c>
      <c r="D57" s="62">
        <v>0.14199999999999999</v>
      </c>
      <c r="E57" s="62">
        <v>0.25600000000000001</v>
      </c>
      <c r="F57" s="62">
        <v>0.192</v>
      </c>
      <c r="G57" s="62">
        <v>-0.45800000000000002</v>
      </c>
      <c r="H57" s="62">
        <v>2.1640000000000001</v>
      </c>
      <c r="I57" s="62">
        <v>-0.191</v>
      </c>
      <c r="J57" s="62">
        <v>0.84099999999999997</v>
      </c>
      <c r="K57" s="62">
        <v>-0.39</v>
      </c>
      <c r="L57" s="62">
        <v>-0.26</v>
      </c>
      <c r="M57" s="62">
        <v>-7.0000000000000007E-2</v>
      </c>
      <c r="N57" s="62">
        <v>0.03</v>
      </c>
      <c r="O57" s="62">
        <v>-0.1</v>
      </c>
      <c r="P57" s="62">
        <v>755.93255999999997</v>
      </c>
      <c r="Q57" s="62">
        <v>0.49612000000000001</v>
      </c>
    </row>
    <row r="58" spans="1:17" x14ac:dyDescent="0.35">
      <c r="A58" s="63">
        <v>43907</v>
      </c>
      <c r="B58" s="62">
        <v>249.11809</v>
      </c>
      <c r="C58" s="62">
        <v>201.92449999999999</v>
      </c>
      <c r="D58" s="62">
        <v>0.187</v>
      </c>
      <c r="E58" s="62">
        <v>0.29399999999999998</v>
      </c>
      <c r="F58" s="62">
        <v>0.24399999999999999</v>
      </c>
      <c r="G58" s="62">
        <v>-0.432</v>
      </c>
      <c r="H58" s="62">
        <v>2.391</v>
      </c>
      <c r="I58" s="62">
        <v>-8.7999999999999995E-2</v>
      </c>
      <c r="J58" s="62">
        <v>1.0509999999999999</v>
      </c>
      <c r="K58" s="62">
        <v>-0.39</v>
      </c>
      <c r="L58" s="62">
        <v>-0.24</v>
      </c>
      <c r="M58" s="62">
        <v>-0.04</v>
      </c>
      <c r="N58" s="62">
        <v>5.5E-2</v>
      </c>
      <c r="O58" s="62">
        <v>-0.09</v>
      </c>
      <c r="P58" s="62">
        <v>798.68786999999998</v>
      </c>
      <c r="Q58" s="62">
        <v>0.61595999999999995</v>
      </c>
    </row>
    <row r="59" spans="1:17" x14ac:dyDescent="0.35">
      <c r="A59" s="63">
        <v>43908</v>
      </c>
      <c r="B59" s="62">
        <v>286.52233999999999</v>
      </c>
      <c r="C59" s="62">
        <v>219.57146</v>
      </c>
      <c r="D59" s="62">
        <v>0.307</v>
      </c>
      <c r="E59" s="62">
        <v>0.42599999999999999</v>
      </c>
      <c r="F59" s="62">
        <v>0.36299999999999999</v>
      </c>
      <c r="G59" s="62">
        <v>-0.23100000000000001</v>
      </c>
      <c r="H59" s="62">
        <v>2.3039999999999998</v>
      </c>
      <c r="I59" s="62">
        <v>8.2000000000000003E-2</v>
      </c>
      <c r="J59" s="62">
        <v>1.2330000000000001</v>
      </c>
      <c r="K59" s="62">
        <v>-0.39300000000000002</v>
      </c>
      <c r="L59" s="62">
        <v>-0.13</v>
      </c>
      <c r="M59" s="62">
        <v>9.9000000000000005E-2</v>
      </c>
      <c r="N59" s="62">
        <v>0.22900000000000001</v>
      </c>
      <c r="O59" s="62">
        <v>8.5000000000000006E-2</v>
      </c>
      <c r="P59" s="62">
        <v>860.03216999999995</v>
      </c>
      <c r="Q59" s="62">
        <v>0.71045999999999998</v>
      </c>
    </row>
    <row r="60" spans="1:17" x14ac:dyDescent="0.35">
      <c r="A60" s="63">
        <v>43909</v>
      </c>
      <c r="B60" s="62">
        <v>288.81835999999998</v>
      </c>
      <c r="C60" s="62">
        <v>221.95034999999999</v>
      </c>
      <c r="D60" s="62">
        <v>0.21099999999999999</v>
      </c>
      <c r="E60" s="62">
        <v>0.33800000000000002</v>
      </c>
      <c r="F60" s="62">
        <v>0.25700000000000001</v>
      </c>
      <c r="G60" s="62">
        <v>-0.16700000000000001</v>
      </c>
      <c r="H60" s="62">
        <v>1.819</v>
      </c>
      <c r="I60" s="62">
        <v>7.1999999999999995E-2</v>
      </c>
      <c r="J60" s="62">
        <v>0.90700000000000003</v>
      </c>
      <c r="K60" s="62">
        <v>-0.33</v>
      </c>
      <c r="L60" s="62">
        <v>-0.1</v>
      </c>
      <c r="M60" s="62">
        <v>0.106</v>
      </c>
      <c r="N60" s="62">
        <v>0.248</v>
      </c>
      <c r="O60" s="62">
        <v>0.126</v>
      </c>
      <c r="P60" s="62">
        <v>886.27686000000006</v>
      </c>
      <c r="Q60" s="62">
        <v>0.57635999999999998</v>
      </c>
    </row>
    <row r="61" spans="1:17" x14ac:dyDescent="0.35">
      <c r="A61" s="63">
        <v>43910</v>
      </c>
      <c r="B61" s="62">
        <v>289.47406000000001</v>
      </c>
      <c r="C61" s="62">
        <v>224.78722999999999</v>
      </c>
      <c r="D61" s="62">
        <v>0.13400000000000001</v>
      </c>
      <c r="E61" s="62">
        <v>0.16900000000000001</v>
      </c>
      <c r="F61" s="62">
        <v>0.11700000000000001</v>
      </c>
      <c r="G61" s="62">
        <v>-0.33900000000000002</v>
      </c>
      <c r="H61" s="62">
        <v>1.635</v>
      </c>
      <c r="I61" s="62">
        <v>-8.7999999999999995E-2</v>
      </c>
      <c r="J61" s="62">
        <v>0.77</v>
      </c>
      <c r="K61" s="62">
        <v>-0.34660000000000002</v>
      </c>
      <c r="L61" s="62">
        <v>-0.16800000000000001</v>
      </c>
      <c r="M61" s="62">
        <v>7.3099999999999998E-2</v>
      </c>
      <c r="N61" s="62">
        <v>0.19650000000000001</v>
      </c>
      <c r="O61" s="62">
        <v>8.4000000000000005E-2</v>
      </c>
      <c r="P61" s="62">
        <v>886.04864999999995</v>
      </c>
      <c r="Q61" s="62">
        <v>0.46364</v>
      </c>
    </row>
    <row r="62" spans="1:17" x14ac:dyDescent="0.35">
      <c r="A62" s="63">
        <v>43913</v>
      </c>
      <c r="B62" s="62">
        <v>299.83458999999999</v>
      </c>
      <c r="C62" s="62">
        <v>233.97140999999999</v>
      </c>
      <c r="D62" s="62">
        <v>0.105</v>
      </c>
      <c r="E62" s="62">
        <v>0.158</v>
      </c>
      <c r="F62" s="62">
        <v>0.106</v>
      </c>
      <c r="G62" s="62">
        <v>-0.377</v>
      </c>
      <c r="H62" s="62">
        <v>1.605</v>
      </c>
      <c r="I62" s="62">
        <v>-0.129</v>
      </c>
      <c r="J62" s="62">
        <v>0.77</v>
      </c>
      <c r="K62" s="62">
        <v>-0.3382</v>
      </c>
      <c r="L62" s="62">
        <v>-0.18</v>
      </c>
      <c r="M62" s="62">
        <v>1.4E-2</v>
      </c>
      <c r="N62" s="62">
        <v>0.17499999999999999</v>
      </c>
      <c r="O62" s="62">
        <v>6.9000000000000006E-2</v>
      </c>
      <c r="P62" s="62">
        <v>916.79974000000004</v>
      </c>
      <c r="Q62" s="62">
        <v>0.47488000000000002</v>
      </c>
    </row>
    <row r="63" spans="1:17" x14ac:dyDescent="0.35">
      <c r="A63" s="63">
        <v>43914</v>
      </c>
      <c r="B63" s="62">
        <v>302.60293999999999</v>
      </c>
      <c r="C63" s="62">
        <v>235.16562999999999</v>
      </c>
      <c r="D63" s="62">
        <v>0.17100000000000001</v>
      </c>
      <c r="E63" s="62">
        <v>0.23799999999999999</v>
      </c>
      <c r="F63" s="62">
        <v>0.19</v>
      </c>
      <c r="G63" s="62">
        <v>-0.32300000000000001</v>
      </c>
      <c r="H63" s="62">
        <v>1.5920000000000001</v>
      </c>
      <c r="I63" s="62">
        <v>-9.6000000000000002E-2</v>
      </c>
      <c r="J63" s="62">
        <v>0.89500000000000002</v>
      </c>
      <c r="K63" s="62">
        <v>-0.31</v>
      </c>
      <c r="L63" s="62">
        <v>-0.15</v>
      </c>
      <c r="M63" s="62">
        <v>5.8000000000000003E-2</v>
      </c>
      <c r="N63" s="62">
        <v>0.249</v>
      </c>
      <c r="O63" s="62">
        <v>0.158</v>
      </c>
      <c r="P63" s="62">
        <v>885.13782000000003</v>
      </c>
      <c r="Q63" s="62">
        <v>0.53368000000000004</v>
      </c>
    </row>
    <row r="64" spans="1:17" x14ac:dyDescent="0.35">
      <c r="A64" s="63">
        <v>43915</v>
      </c>
      <c r="B64" s="62">
        <v>297.81551999999999</v>
      </c>
      <c r="C64" s="62">
        <v>231.66237000000001</v>
      </c>
      <c r="D64" s="62">
        <v>0.247</v>
      </c>
      <c r="E64" s="62">
        <v>0.27600000000000002</v>
      </c>
      <c r="F64" s="62">
        <v>0.19900000000000001</v>
      </c>
      <c r="G64" s="62">
        <v>-0.29299999999999998</v>
      </c>
      <c r="H64" s="62">
        <v>1.5760000000000001</v>
      </c>
      <c r="I64" s="62">
        <v>0.01</v>
      </c>
      <c r="J64" s="62">
        <v>0.88100000000000001</v>
      </c>
      <c r="K64" s="62">
        <v>-0.30470000000000003</v>
      </c>
      <c r="L64" s="62">
        <v>-0.13</v>
      </c>
      <c r="M64" s="62">
        <v>0.13650000000000001</v>
      </c>
      <c r="N64" s="62">
        <v>0.32250000000000001</v>
      </c>
      <c r="O64" s="62">
        <v>0.245</v>
      </c>
      <c r="P64" s="62">
        <v>830.00792999999999</v>
      </c>
      <c r="Q64" s="62">
        <v>0.52863000000000004</v>
      </c>
    </row>
    <row r="65" spans="1:17" x14ac:dyDescent="0.35">
      <c r="A65" s="63">
        <v>43916</v>
      </c>
      <c r="B65" s="62">
        <v>294.78345000000002</v>
      </c>
      <c r="C65" s="62">
        <v>232.65111999999999</v>
      </c>
      <c r="D65" s="62">
        <v>7.6999999999999999E-2</v>
      </c>
      <c r="E65" s="62">
        <v>6.5000000000000002E-2</v>
      </c>
      <c r="F65" s="62">
        <v>0.02</v>
      </c>
      <c r="G65" s="62">
        <v>-0.36899999999999999</v>
      </c>
      <c r="H65" s="62">
        <v>1.2430000000000001</v>
      </c>
      <c r="I65" s="62">
        <v>-0.11</v>
      </c>
      <c r="J65" s="62">
        <v>0.56699999999999995</v>
      </c>
      <c r="K65" s="62">
        <v>-0.3</v>
      </c>
      <c r="L65" s="62">
        <v>-0.19</v>
      </c>
      <c r="M65" s="62">
        <v>0.04</v>
      </c>
      <c r="N65" s="62">
        <v>0.28599999999999998</v>
      </c>
      <c r="O65" s="62">
        <v>0.22600000000000001</v>
      </c>
      <c r="P65" s="62">
        <v>801.99878000000001</v>
      </c>
      <c r="Q65" s="62">
        <v>0.42092000000000002</v>
      </c>
    </row>
    <row r="66" spans="1:17" x14ac:dyDescent="0.35">
      <c r="A66" s="63">
        <v>43917</v>
      </c>
      <c r="B66" s="62">
        <v>291.37601000000001</v>
      </c>
      <c r="C66" s="62">
        <v>232.38763</v>
      </c>
      <c r="D66" s="62">
        <v>-4.3999999999999997E-2</v>
      </c>
      <c r="E66" s="62">
        <v>-2.8000000000000001E-2</v>
      </c>
      <c r="F66" s="62">
        <v>-6.4000000000000001E-2</v>
      </c>
      <c r="G66" s="62">
        <v>-0.48499999999999999</v>
      </c>
      <c r="H66" s="62">
        <v>1.3340000000000001</v>
      </c>
      <c r="I66" s="62">
        <v>-0.22700000000000001</v>
      </c>
      <c r="J66" s="62">
        <v>0.53800000000000003</v>
      </c>
      <c r="K66" s="62">
        <v>-0.31979999999999997</v>
      </c>
      <c r="L66" s="62">
        <v>-0.245</v>
      </c>
      <c r="M66" s="62">
        <v>-3.3000000000000002E-2</v>
      </c>
      <c r="N66" s="62">
        <v>0.21149999999999999</v>
      </c>
      <c r="O66" s="62">
        <v>0.1381</v>
      </c>
      <c r="P66" s="62">
        <v>791.18895999999995</v>
      </c>
      <c r="Q66" s="62">
        <v>0.30146000000000001</v>
      </c>
    </row>
    <row r="67" spans="1:17" x14ac:dyDescent="0.35">
      <c r="A67" s="63">
        <v>43920</v>
      </c>
      <c r="B67" s="62">
        <v>290.85507000000001</v>
      </c>
      <c r="C67" s="62">
        <v>233.91367</v>
      </c>
      <c r="D67" s="62">
        <v>-2.9000000000000001E-2</v>
      </c>
      <c r="E67" s="62">
        <v>-2.4E-2</v>
      </c>
      <c r="F67" s="62">
        <v>-8.4000000000000005E-2</v>
      </c>
      <c r="G67" s="62">
        <v>-0.52700000000000002</v>
      </c>
      <c r="H67" s="62">
        <v>1.486</v>
      </c>
      <c r="I67" s="62">
        <v>-0.245</v>
      </c>
      <c r="J67" s="62">
        <v>0.59599999999999997</v>
      </c>
      <c r="K67" s="62">
        <v>-0.31</v>
      </c>
      <c r="L67" s="62">
        <v>-0.25</v>
      </c>
      <c r="M67" s="62">
        <v>-0.04</v>
      </c>
      <c r="N67" s="62">
        <v>0.19</v>
      </c>
      <c r="O67" s="62">
        <v>0.13700000000000001</v>
      </c>
      <c r="P67" s="62">
        <v>802.89220999999998</v>
      </c>
      <c r="Q67" s="62">
        <v>0.31659999999999999</v>
      </c>
    </row>
    <row r="68" spans="1:17" x14ac:dyDescent="0.35">
      <c r="A68" s="63">
        <v>43921</v>
      </c>
      <c r="B68" s="62">
        <v>281.64071999999999</v>
      </c>
      <c r="C68" s="62">
        <v>233.79396</v>
      </c>
      <c r="D68" s="62">
        <v>2.3E-2</v>
      </c>
      <c r="E68" s="62">
        <v>8.2000000000000003E-2</v>
      </c>
      <c r="F68" s="62">
        <v>-6.0000000000000001E-3</v>
      </c>
      <c r="G68" s="62">
        <v>-0.45700000000000002</v>
      </c>
      <c r="H68" s="62">
        <v>1.534</v>
      </c>
      <c r="I68" s="62">
        <v>-0.215</v>
      </c>
      <c r="J68" s="62">
        <v>0.68200000000000005</v>
      </c>
      <c r="K68" s="62">
        <v>-0.31</v>
      </c>
      <c r="L68" s="62">
        <v>-0.23</v>
      </c>
      <c r="M68" s="62">
        <v>-0.02</v>
      </c>
      <c r="N68" s="62">
        <v>0.217</v>
      </c>
      <c r="O68" s="62">
        <v>0.16600000000000001</v>
      </c>
      <c r="P68" s="62">
        <v>775.81652999999994</v>
      </c>
      <c r="Q68" s="62">
        <v>0.37834000000000001</v>
      </c>
    </row>
    <row r="69" spans="1:17" x14ac:dyDescent="0.35">
      <c r="A69" s="63">
        <v>43922</v>
      </c>
      <c r="B69" s="62">
        <v>279.68630999999999</v>
      </c>
      <c r="C69" s="62">
        <v>234.58667</v>
      </c>
      <c r="D69" s="62">
        <v>4.4999999999999998E-2</v>
      </c>
      <c r="E69" s="62">
        <v>9.8000000000000004E-2</v>
      </c>
      <c r="F69" s="62">
        <v>1.2999999999999999E-2</v>
      </c>
      <c r="G69" s="62">
        <v>-0.47</v>
      </c>
      <c r="H69" s="62">
        <v>1.5469999999999999</v>
      </c>
      <c r="I69" s="62">
        <v>-0.19800000000000001</v>
      </c>
      <c r="J69" s="62">
        <v>0.69599999999999995</v>
      </c>
      <c r="K69" s="62">
        <v>-0.3</v>
      </c>
      <c r="L69" s="62">
        <v>-0.23</v>
      </c>
      <c r="M69" s="62">
        <v>-0.03</v>
      </c>
      <c r="N69" s="62">
        <v>0.19600000000000001</v>
      </c>
      <c r="O69" s="62">
        <v>0.13800000000000001</v>
      </c>
      <c r="P69" s="62">
        <v>775.62194999999997</v>
      </c>
      <c r="Q69" s="62">
        <v>0.44241999999999998</v>
      </c>
    </row>
    <row r="70" spans="1:17" x14ac:dyDescent="0.35">
      <c r="A70" s="63">
        <v>43923</v>
      </c>
      <c r="B70" s="62">
        <v>274.82071000000002</v>
      </c>
      <c r="C70" s="62">
        <v>235.30743000000001</v>
      </c>
      <c r="D70" s="62">
        <v>6.5000000000000002E-2</v>
      </c>
      <c r="E70" s="62">
        <v>0.13</v>
      </c>
      <c r="F70" s="62">
        <v>4.8000000000000001E-2</v>
      </c>
      <c r="G70" s="62">
        <v>-0.436</v>
      </c>
      <c r="H70" s="62">
        <v>1.492</v>
      </c>
      <c r="I70" s="62">
        <v>-0.16200000000000001</v>
      </c>
      <c r="J70" s="62">
        <v>0.71099999999999997</v>
      </c>
      <c r="K70" s="62">
        <v>-0.28999999999999998</v>
      </c>
      <c r="L70" s="62">
        <v>-0.22</v>
      </c>
      <c r="M70" s="62">
        <v>-0.03</v>
      </c>
      <c r="N70" s="62">
        <v>0.16800000000000001</v>
      </c>
      <c r="O70" s="62">
        <v>9.9000000000000005E-2</v>
      </c>
      <c r="P70" s="62">
        <v>768.92223999999999</v>
      </c>
      <c r="Q70" s="62">
        <v>0.44344</v>
      </c>
    </row>
    <row r="71" spans="1:17" x14ac:dyDescent="0.35">
      <c r="A71" s="63">
        <v>43924</v>
      </c>
      <c r="B71" s="62">
        <v>274.81894</v>
      </c>
      <c r="C71" s="62">
        <v>236.16354000000001</v>
      </c>
      <c r="D71" s="62">
        <v>7.8E-2</v>
      </c>
      <c r="E71" s="62">
        <v>0.15</v>
      </c>
      <c r="F71" s="62">
        <v>7.4999999999999997E-2</v>
      </c>
      <c r="G71" s="62">
        <v>-0.435</v>
      </c>
      <c r="H71" s="62">
        <v>1.542</v>
      </c>
      <c r="I71" s="62">
        <v>-0.159</v>
      </c>
      <c r="J71" s="62">
        <v>0.748</v>
      </c>
      <c r="K71" s="62">
        <v>-0.3009</v>
      </c>
      <c r="L71" s="62">
        <v>-0.24099999999999999</v>
      </c>
      <c r="M71" s="62">
        <v>-0.03</v>
      </c>
      <c r="N71" s="62">
        <v>0.16259999999999999</v>
      </c>
      <c r="O71" s="62">
        <v>8.4099999999999994E-2</v>
      </c>
      <c r="P71" s="62">
        <v>766.31371999999999</v>
      </c>
      <c r="Q71" s="62">
        <v>0.45194000000000001</v>
      </c>
    </row>
    <row r="72" spans="1:17" x14ac:dyDescent="0.35">
      <c r="A72" s="63">
        <v>43927</v>
      </c>
      <c r="B72" s="62">
        <v>269.81232</v>
      </c>
      <c r="C72" s="62">
        <v>236.06586999999999</v>
      </c>
      <c r="D72" s="62">
        <v>7.0999999999999994E-2</v>
      </c>
      <c r="E72" s="62">
        <v>0.14799999999999999</v>
      </c>
      <c r="F72" s="62">
        <v>6.6000000000000003E-2</v>
      </c>
      <c r="G72" s="62">
        <v>-0.42099999999999999</v>
      </c>
      <c r="H72" s="62">
        <v>1.4970000000000001</v>
      </c>
      <c r="I72" s="62">
        <v>-0.15</v>
      </c>
      <c r="J72" s="62">
        <v>0.72099999999999997</v>
      </c>
      <c r="K72" s="62">
        <v>-0.30370000000000003</v>
      </c>
      <c r="L72" s="62">
        <v>-0.22600000000000001</v>
      </c>
      <c r="M72" s="62">
        <v>-2.81E-2</v>
      </c>
      <c r="N72" s="62">
        <v>0.1956</v>
      </c>
      <c r="O72" s="62">
        <v>0.1229</v>
      </c>
      <c r="P72" s="62">
        <v>756.62</v>
      </c>
      <c r="Q72" s="62">
        <v>0.42382999999999998</v>
      </c>
    </row>
    <row r="73" spans="1:17" x14ac:dyDescent="0.35">
      <c r="A73" s="63">
        <v>43928</v>
      </c>
      <c r="B73" s="62">
        <v>254.65010000000001</v>
      </c>
      <c r="C73" s="62">
        <v>230.20836</v>
      </c>
      <c r="D73" s="62">
        <v>0.16600000000000001</v>
      </c>
      <c r="E73" s="62">
        <v>0.255</v>
      </c>
      <c r="F73" s="62">
        <v>0.16900000000000001</v>
      </c>
      <c r="G73" s="62">
        <v>-0.314</v>
      </c>
      <c r="H73" s="62">
        <v>1.6020000000000001</v>
      </c>
      <c r="I73" s="62">
        <v>-5.0999999999999997E-2</v>
      </c>
      <c r="J73" s="62">
        <v>0.81599999999999995</v>
      </c>
      <c r="K73" s="62">
        <v>-0.24</v>
      </c>
      <c r="L73" s="62">
        <v>-0.16</v>
      </c>
      <c r="M73" s="62">
        <v>4.5999999999999999E-2</v>
      </c>
      <c r="N73" s="62">
        <v>0.25900000000000001</v>
      </c>
      <c r="O73" s="62">
        <v>0.186</v>
      </c>
      <c r="P73" s="62">
        <v>726.11108000000002</v>
      </c>
      <c r="Q73" s="62">
        <v>0.49667</v>
      </c>
    </row>
    <row r="74" spans="1:17" x14ac:dyDescent="0.35">
      <c r="A74" s="63">
        <v>43929</v>
      </c>
      <c r="B74" s="62">
        <v>245.33054999999999</v>
      </c>
      <c r="C74" s="62">
        <v>226.99258</v>
      </c>
      <c r="D74" s="62">
        <v>0.17100000000000001</v>
      </c>
      <c r="E74" s="62">
        <v>0.246</v>
      </c>
      <c r="F74" s="62">
        <v>0.16900000000000001</v>
      </c>
      <c r="G74" s="62">
        <v>-0.311</v>
      </c>
      <c r="H74" s="62">
        <v>1.6559999999999999</v>
      </c>
      <c r="I74" s="62">
        <v>-3.6999999999999998E-2</v>
      </c>
      <c r="J74" s="62">
        <v>0.84299999999999997</v>
      </c>
      <c r="K74" s="62">
        <v>-0.23</v>
      </c>
      <c r="L74" s="62">
        <v>-0.17</v>
      </c>
      <c r="M74" s="62">
        <v>3.6999999999999998E-2</v>
      </c>
      <c r="N74" s="62">
        <v>0.248</v>
      </c>
      <c r="O74" s="62">
        <v>0.16900000000000001</v>
      </c>
      <c r="P74" s="62">
        <v>713.07806000000005</v>
      </c>
      <c r="Q74" s="62">
        <v>0.53856999999999999</v>
      </c>
    </row>
    <row r="75" spans="1:17" x14ac:dyDescent="0.35">
      <c r="A75" s="63">
        <v>43930</v>
      </c>
      <c r="B75" s="62">
        <v>222.21037000000001</v>
      </c>
      <c r="C75" s="62">
        <v>216.27081000000001</v>
      </c>
      <c r="D75" s="62">
        <v>0.113</v>
      </c>
      <c r="E75" s="62">
        <v>0.184</v>
      </c>
      <c r="F75" s="62">
        <v>0.109</v>
      </c>
      <c r="G75" s="62">
        <v>-0.34200000000000003</v>
      </c>
      <c r="H75" s="62">
        <v>1.599</v>
      </c>
      <c r="I75" s="62">
        <v>-8.2000000000000003E-2</v>
      </c>
      <c r="J75" s="62">
        <v>0.78700000000000003</v>
      </c>
      <c r="K75" s="62">
        <v>-0.24</v>
      </c>
      <c r="L75" s="62">
        <v>-0.19</v>
      </c>
      <c r="M75" s="62">
        <v>1.0999999999999999E-2</v>
      </c>
      <c r="N75" s="62">
        <v>0.217</v>
      </c>
      <c r="O75" s="62">
        <v>0.13700000000000001</v>
      </c>
      <c r="P75" s="62">
        <v>674.00298999999995</v>
      </c>
      <c r="Q75" s="62">
        <v>0.53856999999999999</v>
      </c>
    </row>
    <row r="76" spans="1:17" x14ac:dyDescent="0.35">
      <c r="A76" s="63">
        <v>43931</v>
      </c>
      <c r="B76" s="62">
        <v>222.21037000000001</v>
      </c>
      <c r="C76" s="62">
        <v>216.27081000000001</v>
      </c>
      <c r="D76" s="62">
        <v>0.113</v>
      </c>
      <c r="E76" s="62">
        <v>0.184</v>
      </c>
      <c r="F76" s="62">
        <v>0.109</v>
      </c>
      <c r="G76" s="62">
        <v>-0.34200000000000003</v>
      </c>
      <c r="H76" s="62">
        <v>1.599</v>
      </c>
      <c r="I76" s="62">
        <v>-8.2000000000000003E-2</v>
      </c>
      <c r="J76" s="62">
        <v>0.78700000000000003</v>
      </c>
      <c r="K76" s="62">
        <v>-0.24</v>
      </c>
      <c r="L76" s="62">
        <v>-0.19</v>
      </c>
      <c r="M76" s="62">
        <v>1.0999999999999999E-2</v>
      </c>
      <c r="N76" s="62">
        <v>0.217</v>
      </c>
      <c r="O76" s="62">
        <v>0.13700000000000001</v>
      </c>
      <c r="P76" s="62">
        <v>674.00298999999995</v>
      </c>
      <c r="Q76" s="62">
        <v>0.53856999999999999</v>
      </c>
    </row>
    <row r="77" spans="1:17" x14ac:dyDescent="0.35">
      <c r="A77" s="63">
        <v>43934</v>
      </c>
      <c r="B77" s="62">
        <v>222.21037000000001</v>
      </c>
      <c r="C77" s="62">
        <v>216.27081000000001</v>
      </c>
      <c r="D77" s="62">
        <v>0.113</v>
      </c>
      <c r="E77" s="62">
        <v>0.184</v>
      </c>
      <c r="F77" s="62">
        <v>0.109</v>
      </c>
      <c r="G77" s="62">
        <v>-0.34200000000000003</v>
      </c>
      <c r="H77" s="62">
        <v>1.599</v>
      </c>
      <c r="I77" s="62">
        <v>-8.2000000000000003E-2</v>
      </c>
      <c r="J77" s="62">
        <v>0.78700000000000003</v>
      </c>
      <c r="K77" s="62">
        <v>-0.25629999999999997</v>
      </c>
      <c r="L77" s="62">
        <v>-0.20499999999999999</v>
      </c>
      <c r="M77" s="62">
        <v>7.4999999999999997E-3</v>
      </c>
      <c r="N77" s="62">
        <v>0.22</v>
      </c>
      <c r="O77" s="62">
        <v>0.14000000000000001</v>
      </c>
      <c r="P77" s="62">
        <v>674.00298999999995</v>
      </c>
      <c r="Q77" s="62">
        <v>0.53856999999999999</v>
      </c>
    </row>
    <row r="78" spans="1:17" x14ac:dyDescent="0.35">
      <c r="A78" s="63">
        <v>43935</v>
      </c>
      <c r="B78" s="62">
        <v>212.43256</v>
      </c>
      <c r="C78" s="62">
        <v>203.7285</v>
      </c>
      <c r="D78" s="62">
        <v>8.4000000000000005E-2</v>
      </c>
      <c r="E78" s="62">
        <v>0.17799999999999999</v>
      </c>
      <c r="F78" s="62">
        <v>0.104</v>
      </c>
      <c r="G78" s="62">
        <v>-0.379</v>
      </c>
      <c r="H78" s="62">
        <v>1.7889999999999999</v>
      </c>
      <c r="I78" s="62">
        <v>-9.8000000000000004E-2</v>
      </c>
      <c r="J78" s="62">
        <v>0.84399999999999997</v>
      </c>
      <c r="K78" s="62">
        <v>-0.25</v>
      </c>
      <c r="L78" s="62">
        <v>-0.21</v>
      </c>
      <c r="M78" s="62">
        <v>-2.69E-2</v>
      </c>
      <c r="N78" s="62">
        <v>0.19600000000000001</v>
      </c>
      <c r="O78" s="62">
        <v>0.11600000000000001</v>
      </c>
      <c r="P78" s="62">
        <v>639.01531999999997</v>
      </c>
      <c r="Q78" s="62">
        <v>0.54896999999999996</v>
      </c>
    </row>
    <row r="79" spans="1:17" x14ac:dyDescent="0.35">
      <c r="A79" s="63">
        <v>43936</v>
      </c>
      <c r="B79" s="62">
        <v>216.03152</v>
      </c>
      <c r="C79" s="62">
        <v>201.80056999999999</v>
      </c>
      <c r="D79" s="62">
        <v>0.02</v>
      </c>
      <c r="E79" s="62">
        <v>0.13700000000000001</v>
      </c>
      <c r="F79" s="62">
        <v>5.0999999999999997E-2</v>
      </c>
      <c r="G79" s="62">
        <v>-0.46400000000000002</v>
      </c>
      <c r="H79" s="62">
        <v>1.9079999999999999</v>
      </c>
      <c r="I79" s="62">
        <v>-0.158</v>
      </c>
      <c r="J79" s="62">
        <v>0.86799999999999999</v>
      </c>
      <c r="K79" s="62">
        <v>-0.25</v>
      </c>
      <c r="L79" s="62">
        <v>-0.24</v>
      </c>
      <c r="M79" s="62">
        <v>-0.06</v>
      </c>
      <c r="N79" s="62">
        <v>0.13700000000000001</v>
      </c>
      <c r="O79" s="62">
        <v>4.8000000000000001E-2</v>
      </c>
      <c r="P79" s="62">
        <v>640.27979000000005</v>
      </c>
      <c r="Q79" s="62">
        <v>0.53825000000000001</v>
      </c>
    </row>
    <row r="80" spans="1:17" x14ac:dyDescent="0.35">
      <c r="A80" s="63">
        <v>43937</v>
      </c>
      <c r="B80" s="62">
        <v>221.22800000000001</v>
      </c>
      <c r="C80" s="62">
        <v>202.32392999999999</v>
      </c>
      <c r="D80" s="62">
        <v>1.6E-2</v>
      </c>
      <c r="E80" s="62">
        <v>0.112</v>
      </c>
      <c r="F80" s="62">
        <v>4.9000000000000002E-2</v>
      </c>
      <c r="G80" s="62">
        <v>-0.47599999999999998</v>
      </c>
      <c r="H80" s="62">
        <v>1.857</v>
      </c>
      <c r="I80" s="62">
        <v>-0.17</v>
      </c>
      <c r="J80" s="62">
        <v>0.83399999999999996</v>
      </c>
      <c r="K80" s="62">
        <v>-0.24</v>
      </c>
      <c r="L80" s="62">
        <v>-0.26</v>
      </c>
      <c r="M80" s="62">
        <v>-0.09</v>
      </c>
      <c r="N80" s="62">
        <v>9.9000000000000005E-2</v>
      </c>
      <c r="O80" s="62">
        <v>1.4999999999999999E-2</v>
      </c>
      <c r="P80" s="62">
        <v>647.40839000000005</v>
      </c>
      <c r="Q80" s="62">
        <v>0.53210000000000002</v>
      </c>
    </row>
    <row r="81" spans="1:17" x14ac:dyDescent="0.35">
      <c r="A81" s="63">
        <v>43938</v>
      </c>
      <c r="B81" s="62">
        <v>221.50429</v>
      </c>
      <c r="C81" s="62">
        <v>201.04677000000001</v>
      </c>
      <c r="D81" s="62">
        <v>1.6E-2</v>
      </c>
      <c r="E81" s="62">
        <v>0.10299999999999999</v>
      </c>
      <c r="F81" s="62">
        <v>2.4E-2</v>
      </c>
      <c r="G81" s="62">
        <v>-0.47899999999999998</v>
      </c>
      <c r="H81" s="62">
        <v>1.79</v>
      </c>
      <c r="I81" s="62">
        <v>-0.17499999999999999</v>
      </c>
      <c r="J81" s="62">
        <v>0.81699999999999995</v>
      </c>
      <c r="K81" s="62">
        <v>-0.24</v>
      </c>
      <c r="L81" s="62">
        <v>-0.25</v>
      </c>
      <c r="M81" s="62">
        <v>-0.08</v>
      </c>
      <c r="N81" s="62">
        <v>0.11600000000000001</v>
      </c>
      <c r="O81" s="62">
        <v>2.8000000000000001E-2</v>
      </c>
      <c r="P81" s="62">
        <v>646.03534000000002</v>
      </c>
      <c r="Q81" s="62">
        <v>0.52122999999999997</v>
      </c>
    </row>
    <row r="82" spans="1:17" x14ac:dyDescent="0.35">
      <c r="A82" s="63">
        <v>43941</v>
      </c>
      <c r="B82" s="62">
        <v>224.58345</v>
      </c>
      <c r="C82" s="62">
        <v>200.09119000000001</v>
      </c>
      <c r="D82" s="62">
        <v>7.0000000000000007E-2</v>
      </c>
      <c r="E82" s="62">
        <v>0.18</v>
      </c>
      <c r="F82" s="62">
        <v>7.3999999999999996E-2</v>
      </c>
      <c r="G82" s="62">
        <v>-0.44600000000000001</v>
      </c>
      <c r="H82" s="62">
        <v>1.952</v>
      </c>
      <c r="I82" s="62">
        <v>-0.13800000000000001</v>
      </c>
      <c r="J82" s="62">
        <v>0.90100000000000002</v>
      </c>
      <c r="K82" s="62">
        <v>-0.22</v>
      </c>
      <c r="L82" s="62">
        <v>-0.22</v>
      </c>
      <c r="M82" s="62">
        <v>-5.5899999999999998E-2</v>
      </c>
      <c r="N82" s="62">
        <v>0.14899999999999999</v>
      </c>
      <c r="O82" s="62">
        <v>6.6000000000000003E-2</v>
      </c>
      <c r="P82" s="62">
        <v>646.56066999999996</v>
      </c>
      <c r="Q82" s="62">
        <v>0.59994000000000003</v>
      </c>
    </row>
    <row r="83" spans="1:17" x14ac:dyDescent="0.35">
      <c r="A83" s="63">
        <v>43942</v>
      </c>
      <c r="B83" s="62">
        <v>231.14514</v>
      </c>
      <c r="C83" s="62">
        <v>200.56064000000001</v>
      </c>
      <c r="D83" s="62">
        <v>1.6E-2</v>
      </c>
      <c r="E83" s="62">
        <v>0.189</v>
      </c>
      <c r="F83" s="62">
        <v>8.1000000000000003E-2</v>
      </c>
      <c r="G83" s="62">
        <v>-0.48099999999999998</v>
      </c>
      <c r="H83" s="62">
        <v>2.1720000000000002</v>
      </c>
      <c r="I83" s="62">
        <v>-0.17699999999999999</v>
      </c>
      <c r="J83" s="62">
        <v>1.0069999999999999</v>
      </c>
      <c r="K83" s="62">
        <v>-0.19</v>
      </c>
      <c r="L83" s="62">
        <v>-0.21</v>
      </c>
      <c r="M83" s="62">
        <v>-0.05</v>
      </c>
      <c r="N83" s="62">
        <v>0.13</v>
      </c>
      <c r="O83" s="62">
        <v>4.4999999999999998E-2</v>
      </c>
      <c r="P83" s="62">
        <v>663.23199</v>
      </c>
      <c r="Q83" s="62">
        <v>0.61677000000000004</v>
      </c>
    </row>
    <row r="84" spans="1:17" x14ac:dyDescent="0.35">
      <c r="A84" s="63">
        <v>43943</v>
      </c>
      <c r="B84" s="62">
        <v>229.24088</v>
      </c>
      <c r="C84" s="62">
        <v>198.42354</v>
      </c>
      <c r="D84" s="62">
        <v>0.1</v>
      </c>
      <c r="E84" s="62">
        <v>0.23</v>
      </c>
      <c r="F84" s="62">
        <v>0.124</v>
      </c>
      <c r="G84" s="62">
        <v>-0.41899999999999998</v>
      </c>
      <c r="H84" s="62">
        <v>2.1070000000000002</v>
      </c>
      <c r="I84" s="62">
        <v>-0.111</v>
      </c>
      <c r="J84" s="62">
        <v>1.139</v>
      </c>
      <c r="K84" s="62">
        <v>-0.15</v>
      </c>
      <c r="L84" s="62">
        <v>-0.16</v>
      </c>
      <c r="M84" s="62">
        <v>2E-3</v>
      </c>
      <c r="N84" s="62">
        <v>0.186</v>
      </c>
      <c r="O84" s="62">
        <v>9.6000000000000002E-2</v>
      </c>
      <c r="P84" s="62">
        <v>658.96831999999995</v>
      </c>
      <c r="Q84" s="62">
        <v>0.71531999999999996</v>
      </c>
    </row>
    <row r="85" spans="1:17" x14ac:dyDescent="0.35">
      <c r="A85" s="63">
        <v>43944</v>
      </c>
      <c r="B85" s="62">
        <v>221.88676000000001</v>
      </c>
      <c r="C85" s="62">
        <v>193.95245</v>
      </c>
      <c r="D85" s="62">
        <v>5.1999999999999998E-2</v>
      </c>
      <c r="E85" s="62">
        <v>0.18099999999999999</v>
      </c>
      <c r="F85" s="62">
        <v>7.8E-2</v>
      </c>
      <c r="G85" s="62">
        <v>-0.42799999999999999</v>
      </c>
      <c r="H85" s="62">
        <v>2.0059999999999998</v>
      </c>
      <c r="I85" s="62">
        <v>-0.13700000000000001</v>
      </c>
      <c r="J85" s="62">
        <v>1.0509999999999999</v>
      </c>
      <c r="K85" s="62">
        <v>-0.16</v>
      </c>
      <c r="L85" s="62">
        <v>-0.18</v>
      </c>
      <c r="M85" s="62">
        <v>-0.02</v>
      </c>
      <c r="N85" s="62">
        <v>0.15</v>
      </c>
      <c r="O85" s="62">
        <v>5.5E-2</v>
      </c>
      <c r="P85" s="62">
        <v>652.10875999999996</v>
      </c>
      <c r="Q85" s="62">
        <v>0.66269999999999996</v>
      </c>
    </row>
    <row r="86" spans="1:17" x14ac:dyDescent="0.35">
      <c r="A86" s="63">
        <v>43945</v>
      </c>
      <c r="B86" s="62">
        <v>221.13126</v>
      </c>
      <c r="C86" s="62">
        <v>190.26692</v>
      </c>
      <c r="D86" s="62">
        <v>-4.0000000000000001E-3</v>
      </c>
      <c r="E86" s="62">
        <v>0.123</v>
      </c>
      <c r="F86" s="62">
        <v>2.5999999999999999E-2</v>
      </c>
      <c r="G86" s="62">
        <v>-0.47</v>
      </c>
      <c r="H86" s="62">
        <v>1.89</v>
      </c>
      <c r="I86" s="62">
        <v>-0.183</v>
      </c>
      <c r="J86" s="62">
        <v>0.95699999999999996</v>
      </c>
      <c r="K86" s="62">
        <v>-0.23100000000000001</v>
      </c>
      <c r="L86" s="62">
        <v>-0.24099999999999999</v>
      </c>
      <c r="M86" s="62">
        <v>-7.2599999999999998E-2</v>
      </c>
      <c r="N86" s="62">
        <v>0.1114</v>
      </c>
      <c r="O86" s="62">
        <v>5.1000000000000004E-3</v>
      </c>
      <c r="P86" s="62">
        <v>655.00445999999999</v>
      </c>
      <c r="Q86" s="62">
        <v>0.59514999999999996</v>
      </c>
    </row>
    <row r="87" spans="1:17" x14ac:dyDescent="0.35">
      <c r="A87" s="63">
        <v>43948</v>
      </c>
      <c r="B87" s="62">
        <v>214.75176999999999</v>
      </c>
      <c r="C87" s="62">
        <v>183.11435</v>
      </c>
      <c r="D87" s="62">
        <v>-2.3E-2</v>
      </c>
      <c r="E87" s="62">
        <v>0.129</v>
      </c>
      <c r="F87" s="62">
        <v>2.4E-2</v>
      </c>
      <c r="G87" s="62">
        <v>-0.44500000000000001</v>
      </c>
      <c r="H87" s="62">
        <v>1.7589999999999999</v>
      </c>
      <c r="I87" s="62">
        <v>-0.17899999999999999</v>
      </c>
      <c r="J87" s="62">
        <v>0.9</v>
      </c>
      <c r="K87" s="62">
        <v>-0.22</v>
      </c>
      <c r="L87" s="62">
        <v>-0.22</v>
      </c>
      <c r="M87" s="62">
        <v>-0.05</v>
      </c>
      <c r="N87" s="62">
        <v>0.128</v>
      </c>
      <c r="O87" s="62">
        <v>2.5000000000000001E-2</v>
      </c>
      <c r="P87" s="62">
        <v>648.71729000000005</v>
      </c>
      <c r="Q87" s="62">
        <v>0.55713999999999997</v>
      </c>
    </row>
    <row r="88" spans="1:17" x14ac:dyDescent="0.35">
      <c r="A88" s="63">
        <v>43949</v>
      </c>
      <c r="B88" s="62">
        <v>211.99582000000001</v>
      </c>
      <c r="C88" s="62">
        <v>181.42041</v>
      </c>
      <c r="D88" s="62">
        <v>-4.1000000000000002E-2</v>
      </c>
      <c r="E88" s="62">
        <v>0.10199999999999999</v>
      </c>
      <c r="F88" s="62">
        <v>7.0000000000000001E-3</v>
      </c>
      <c r="G88" s="62">
        <v>-0.46100000000000002</v>
      </c>
      <c r="H88" s="62">
        <v>1.7350000000000001</v>
      </c>
      <c r="I88" s="62">
        <v>-0.20899999999999999</v>
      </c>
      <c r="J88" s="62">
        <v>0.85</v>
      </c>
      <c r="K88" s="62">
        <v>-0.25</v>
      </c>
      <c r="L88" s="62">
        <v>-0.25</v>
      </c>
      <c r="M88" s="62">
        <v>-7.0000000000000007E-2</v>
      </c>
      <c r="N88" s="62">
        <v>0.11799999999999999</v>
      </c>
      <c r="O88" s="62">
        <v>1.7000000000000001E-2</v>
      </c>
      <c r="P88" s="62">
        <v>643.58893</v>
      </c>
      <c r="Q88" s="62">
        <v>0.51985999999999999</v>
      </c>
    </row>
    <row r="89" spans="1:17" x14ac:dyDescent="0.35">
      <c r="A89" s="63">
        <v>43950</v>
      </c>
      <c r="B89" s="62">
        <v>211.33363</v>
      </c>
      <c r="C89" s="62">
        <v>181.47174000000001</v>
      </c>
      <c r="D89" s="62">
        <v>-6.7000000000000004E-2</v>
      </c>
      <c r="E89" s="62">
        <v>5.1999999999999998E-2</v>
      </c>
      <c r="F89" s="62">
        <v>-0.03</v>
      </c>
      <c r="G89" s="62">
        <v>-0.48399999999999999</v>
      </c>
      <c r="H89" s="62">
        <v>1.7689999999999999</v>
      </c>
      <c r="I89" s="62">
        <v>-0.23699999999999999</v>
      </c>
      <c r="J89" s="62">
        <v>0.80700000000000005</v>
      </c>
      <c r="K89" s="62">
        <v>-0.25</v>
      </c>
      <c r="L89" s="62">
        <v>-0.26</v>
      </c>
      <c r="M89" s="62">
        <v>-0.09</v>
      </c>
      <c r="N89" s="62">
        <v>9.6000000000000002E-2</v>
      </c>
      <c r="O89" s="62">
        <v>1E-3</v>
      </c>
      <c r="P89" s="62">
        <v>642.93182000000002</v>
      </c>
      <c r="Q89" s="62">
        <v>0.48266999999999999</v>
      </c>
    </row>
    <row r="90" spans="1:17" x14ac:dyDescent="0.35">
      <c r="A90" s="63">
        <v>43951</v>
      </c>
      <c r="B90" s="62">
        <v>211.39963</v>
      </c>
      <c r="C90" s="62">
        <v>182.14547999999999</v>
      </c>
      <c r="D90" s="62">
        <v>-0.15</v>
      </c>
      <c r="E90" s="62">
        <v>-1.9E-2</v>
      </c>
      <c r="F90" s="62">
        <v>-0.105</v>
      </c>
      <c r="G90" s="62">
        <v>-0.58599999999999997</v>
      </c>
      <c r="H90" s="62">
        <v>1.7769999999999999</v>
      </c>
      <c r="I90" s="62">
        <v>-0.30099999999999999</v>
      </c>
      <c r="J90" s="62">
        <v>0.73299999999999998</v>
      </c>
      <c r="K90" s="62">
        <v>-0.27</v>
      </c>
      <c r="L90" s="62">
        <v>-0.32</v>
      </c>
      <c r="M90" s="62">
        <v>-0.15</v>
      </c>
      <c r="N90" s="62">
        <v>2.9000000000000001E-2</v>
      </c>
      <c r="O90" s="62">
        <v>-0.06</v>
      </c>
      <c r="P90" s="62">
        <v>648.30164000000002</v>
      </c>
      <c r="Q90" s="62">
        <v>0.48266999999999999</v>
      </c>
    </row>
    <row r="91" spans="1:17" x14ac:dyDescent="0.35">
      <c r="A91" s="63">
        <v>43952</v>
      </c>
      <c r="B91" s="62">
        <v>211.39963</v>
      </c>
      <c r="C91" s="62">
        <v>182.14547999999999</v>
      </c>
      <c r="D91" s="62">
        <v>-0.15</v>
      </c>
      <c r="E91" s="62">
        <v>-1.9E-2</v>
      </c>
      <c r="F91" s="62">
        <v>-0.105</v>
      </c>
      <c r="G91" s="62">
        <v>-0.58599999999999997</v>
      </c>
      <c r="H91" s="62">
        <v>1.7769999999999999</v>
      </c>
      <c r="I91" s="62">
        <v>-0.30099999999999999</v>
      </c>
      <c r="J91" s="62">
        <v>0.73299999999999998</v>
      </c>
      <c r="K91" s="62">
        <v>-0.27</v>
      </c>
      <c r="L91" s="62">
        <v>-0.32</v>
      </c>
      <c r="M91" s="62">
        <v>-0.15</v>
      </c>
      <c r="N91" s="62">
        <v>2.9000000000000001E-2</v>
      </c>
      <c r="O91" s="62">
        <v>-0.06</v>
      </c>
      <c r="P91" s="62">
        <v>638.64362000000006</v>
      </c>
      <c r="Q91" s="62">
        <v>0.48266999999999999</v>
      </c>
    </row>
    <row r="92" spans="1:17" x14ac:dyDescent="0.35">
      <c r="A92" s="63">
        <v>43955</v>
      </c>
      <c r="B92" s="62">
        <v>214.87842000000001</v>
      </c>
      <c r="C92" s="62">
        <v>182.17296999999999</v>
      </c>
      <c r="D92" s="62">
        <v>-0.115</v>
      </c>
      <c r="E92" s="62">
        <v>2.5999999999999999E-2</v>
      </c>
      <c r="F92" s="62">
        <v>-5.3999999999999999E-2</v>
      </c>
      <c r="G92" s="62">
        <v>-0.56000000000000005</v>
      </c>
      <c r="H92" s="62">
        <v>1.7549999999999999</v>
      </c>
      <c r="I92" s="62">
        <v>-0.28199999999999997</v>
      </c>
      <c r="J92" s="62">
        <v>0.83599999999999997</v>
      </c>
      <c r="K92" s="62">
        <v>-0.26</v>
      </c>
      <c r="L92" s="62">
        <v>-0.32</v>
      </c>
      <c r="M92" s="62">
        <v>-0.14000000000000001</v>
      </c>
      <c r="N92" s="62">
        <v>5.8000000000000003E-2</v>
      </c>
      <c r="O92" s="62">
        <v>-0.02</v>
      </c>
      <c r="P92" s="62">
        <v>657.55327999999997</v>
      </c>
      <c r="Q92" s="62">
        <v>0.47737000000000002</v>
      </c>
    </row>
    <row r="93" spans="1:17" x14ac:dyDescent="0.35">
      <c r="A93" s="63">
        <v>43956</v>
      </c>
      <c r="B93" s="62">
        <v>214.80215000000001</v>
      </c>
      <c r="C93" s="62">
        <v>183.53238999999999</v>
      </c>
      <c r="D93" s="62">
        <v>-0.12</v>
      </c>
      <c r="E93" s="62">
        <v>2.5999999999999999E-2</v>
      </c>
      <c r="F93" s="62">
        <v>-6.3E-2</v>
      </c>
      <c r="G93" s="62">
        <v>-0.57799999999999996</v>
      </c>
      <c r="H93" s="62">
        <v>1.8740000000000001</v>
      </c>
      <c r="I93" s="62">
        <v>-0.29199999999999998</v>
      </c>
      <c r="J93" s="62">
        <v>0.86299999999999999</v>
      </c>
      <c r="K93" s="62">
        <v>-0.26</v>
      </c>
      <c r="L93" s="62">
        <v>-0.32</v>
      </c>
      <c r="M93" s="62">
        <v>-0.15</v>
      </c>
      <c r="N93" s="62">
        <v>4.7E-2</v>
      </c>
      <c r="O93" s="62">
        <v>-0.03</v>
      </c>
      <c r="P93" s="62">
        <v>660.61670000000004</v>
      </c>
      <c r="Q93" s="62">
        <v>0.47737000000000002</v>
      </c>
    </row>
    <row r="94" spans="1:17" x14ac:dyDescent="0.35">
      <c r="A94" s="63">
        <v>43957</v>
      </c>
      <c r="B94" s="62">
        <v>214.661</v>
      </c>
      <c r="C94" s="62">
        <v>184.34675999999999</v>
      </c>
      <c r="D94" s="62">
        <v>-7.1999999999999995E-2</v>
      </c>
      <c r="E94" s="62">
        <v>9.2999999999999999E-2</v>
      </c>
      <c r="F94" s="62">
        <v>1.4999999999999999E-2</v>
      </c>
      <c r="G94" s="62">
        <v>-0.502</v>
      </c>
      <c r="H94" s="62">
        <v>1.978</v>
      </c>
      <c r="I94" s="62">
        <v>-0.223</v>
      </c>
      <c r="J94" s="62">
        <v>0.92100000000000004</v>
      </c>
      <c r="K94" s="62">
        <v>-0.23</v>
      </c>
      <c r="L94" s="62">
        <v>-0.28999999999999998</v>
      </c>
      <c r="M94" s="62">
        <v>-0.1</v>
      </c>
      <c r="N94" s="62">
        <v>9.8000000000000004E-2</v>
      </c>
      <c r="O94" s="62">
        <v>1.6E-2</v>
      </c>
      <c r="P94" s="62">
        <v>654.31879000000004</v>
      </c>
      <c r="Q94" s="62">
        <v>0.55071999999999999</v>
      </c>
    </row>
    <row r="95" spans="1:17" x14ac:dyDescent="0.35">
      <c r="A95" s="63">
        <v>43958</v>
      </c>
      <c r="B95" s="62">
        <v>216.77808999999999</v>
      </c>
      <c r="C95" s="62">
        <v>186.16423</v>
      </c>
      <c r="D95" s="62">
        <v>-0.107</v>
      </c>
      <c r="E95" s="62">
        <v>4.8000000000000001E-2</v>
      </c>
      <c r="F95" s="62">
        <v>-3.4000000000000002E-2</v>
      </c>
      <c r="G95" s="62">
        <v>-0.55100000000000005</v>
      </c>
      <c r="H95" s="62">
        <v>1.903</v>
      </c>
      <c r="I95" s="62">
        <v>-0.26300000000000001</v>
      </c>
      <c r="J95" s="62">
        <v>0.89500000000000002</v>
      </c>
      <c r="K95" s="62">
        <v>-0.22</v>
      </c>
      <c r="L95" s="62">
        <v>-0.31</v>
      </c>
      <c r="M95" s="62">
        <v>-0.14000000000000001</v>
      </c>
      <c r="N95" s="62">
        <v>5.8999999999999997E-2</v>
      </c>
      <c r="O95" s="62">
        <v>-2.1000000000000001E-2</v>
      </c>
      <c r="P95" s="62">
        <v>655.89368000000002</v>
      </c>
      <c r="Q95" s="62">
        <v>0.50593999999999995</v>
      </c>
    </row>
    <row r="96" spans="1:17" x14ac:dyDescent="0.35">
      <c r="A96" s="63">
        <v>43959</v>
      </c>
      <c r="B96" s="62">
        <v>216.38029</v>
      </c>
      <c r="C96" s="62">
        <v>185.58609000000001</v>
      </c>
      <c r="D96" s="62">
        <v>-0.10299999999999999</v>
      </c>
      <c r="E96" s="62">
        <v>5.3999999999999999E-2</v>
      </c>
      <c r="F96" s="62">
        <v>-3.2000000000000001E-2</v>
      </c>
      <c r="G96" s="62">
        <v>-0.53200000000000003</v>
      </c>
      <c r="H96" s="62">
        <v>1.7889999999999999</v>
      </c>
      <c r="I96" s="62">
        <v>-0.26100000000000001</v>
      </c>
      <c r="J96" s="62">
        <v>0.86899999999999999</v>
      </c>
      <c r="K96" s="62">
        <v>-0.24</v>
      </c>
      <c r="L96" s="62">
        <v>-0.28999999999999998</v>
      </c>
      <c r="M96" s="62">
        <v>-0.11</v>
      </c>
      <c r="N96" s="62">
        <v>8.8999999999999996E-2</v>
      </c>
      <c r="O96" s="62">
        <v>1.2E-2</v>
      </c>
      <c r="P96" s="62">
        <v>654.89977999999996</v>
      </c>
      <c r="Q96" s="62">
        <v>0.50593999999999995</v>
      </c>
    </row>
    <row r="97" spans="1:17" x14ac:dyDescent="0.35">
      <c r="A97" s="63">
        <v>43962</v>
      </c>
      <c r="B97" s="62">
        <v>216.63145</v>
      </c>
      <c r="C97" s="62">
        <v>187.57234</v>
      </c>
      <c r="D97" s="62">
        <v>-6.9000000000000006E-2</v>
      </c>
      <c r="E97" s="62">
        <v>6.9000000000000006E-2</v>
      </c>
      <c r="F97" s="62">
        <v>-1.2999999999999999E-2</v>
      </c>
      <c r="G97" s="62">
        <v>-0.52</v>
      </c>
      <c r="H97" s="62">
        <v>1.887</v>
      </c>
      <c r="I97" s="62">
        <v>-0.23699999999999999</v>
      </c>
      <c r="J97" s="62">
        <v>0.88800000000000001</v>
      </c>
      <c r="K97" s="62">
        <v>-0.23</v>
      </c>
      <c r="L97" s="62">
        <v>-0.28999999999999998</v>
      </c>
      <c r="M97" s="62">
        <v>-0.11</v>
      </c>
      <c r="N97" s="62">
        <v>0.08</v>
      </c>
      <c r="O97" s="62">
        <v>1E-3</v>
      </c>
      <c r="P97" s="62">
        <v>648.60657000000003</v>
      </c>
      <c r="Q97" s="62">
        <v>0.45623000000000002</v>
      </c>
    </row>
    <row r="98" spans="1:17" x14ac:dyDescent="0.35">
      <c r="A98" s="63">
        <v>43963</v>
      </c>
      <c r="B98" s="62">
        <v>216.88123999999999</v>
      </c>
      <c r="C98" s="62">
        <v>188.28951000000001</v>
      </c>
      <c r="D98" s="62">
        <v>-7.9000000000000001E-2</v>
      </c>
      <c r="E98" s="62">
        <v>5.6000000000000001E-2</v>
      </c>
      <c r="F98" s="62">
        <v>-2.4E-2</v>
      </c>
      <c r="G98" s="62">
        <v>-0.50700000000000001</v>
      </c>
      <c r="H98" s="62">
        <v>1.8919999999999999</v>
      </c>
      <c r="I98" s="62">
        <v>-0.24299999999999999</v>
      </c>
      <c r="J98" s="62">
        <v>0.86799999999999999</v>
      </c>
      <c r="K98" s="62">
        <v>-0.22</v>
      </c>
      <c r="L98" s="62">
        <v>-0.28999999999999998</v>
      </c>
      <c r="M98" s="62">
        <v>-0.13</v>
      </c>
      <c r="N98" s="62">
        <v>4.5999999999999999E-2</v>
      </c>
      <c r="O98" s="62">
        <v>-4.2000000000000003E-2</v>
      </c>
      <c r="P98" s="62">
        <v>646.10681</v>
      </c>
      <c r="Q98" s="62">
        <v>0.47638999999999998</v>
      </c>
    </row>
    <row r="99" spans="1:17" x14ac:dyDescent="0.35">
      <c r="A99" s="63">
        <v>43964</v>
      </c>
      <c r="B99" s="62">
        <v>219.78958</v>
      </c>
      <c r="C99" s="62">
        <v>190.66354000000001</v>
      </c>
      <c r="D99" s="62">
        <v>-0.12</v>
      </c>
      <c r="E99" s="62">
        <v>3.5999999999999997E-2</v>
      </c>
      <c r="F99" s="62">
        <v>-4.4999999999999998E-2</v>
      </c>
      <c r="G99" s="62">
        <v>-0.52600000000000002</v>
      </c>
      <c r="H99" s="62">
        <v>1.8069999999999999</v>
      </c>
      <c r="I99" s="62">
        <v>-0.26400000000000001</v>
      </c>
      <c r="J99" s="62">
        <v>0.81499999999999995</v>
      </c>
      <c r="K99" s="62">
        <v>-0.23</v>
      </c>
      <c r="L99" s="62">
        <v>-0.3</v>
      </c>
      <c r="M99" s="62">
        <v>-0.15</v>
      </c>
      <c r="N99" s="62">
        <v>2.8000000000000001E-2</v>
      </c>
      <c r="O99" s="62">
        <v>-0.05</v>
      </c>
      <c r="P99" s="62">
        <v>650.03765999999996</v>
      </c>
      <c r="Q99" s="62">
        <v>0.47259000000000001</v>
      </c>
    </row>
    <row r="100" spans="1:17" x14ac:dyDescent="0.35">
      <c r="A100" s="63">
        <v>43965</v>
      </c>
      <c r="B100" s="62">
        <v>226.73524</v>
      </c>
      <c r="C100" s="62">
        <v>193.90575999999999</v>
      </c>
      <c r="D100" s="62">
        <v>-0.11700000000000001</v>
      </c>
      <c r="E100" s="62">
        <v>4.2999999999999997E-2</v>
      </c>
      <c r="F100" s="62">
        <v>-3.9E-2</v>
      </c>
      <c r="G100" s="62">
        <v>-0.53800000000000003</v>
      </c>
      <c r="H100" s="62">
        <v>1.8220000000000001</v>
      </c>
      <c r="I100" s="62">
        <v>-0.27600000000000002</v>
      </c>
      <c r="J100" s="62">
        <v>0.82499999999999996</v>
      </c>
      <c r="K100" s="62">
        <v>-0.22</v>
      </c>
      <c r="L100" s="62">
        <v>-0.31</v>
      </c>
      <c r="M100" s="62">
        <v>-0.16</v>
      </c>
      <c r="N100" s="62">
        <v>1.7000000000000001E-2</v>
      </c>
      <c r="O100" s="62">
        <v>-0.06</v>
      </c>
      <c r="P100" s="62">
        <v>662.91681000000005</v>
      </c>
      <c r="Q100" s="62">
        <v>0.34356999999999999</v>
      </c>
    </row>
    <row r="101" spans="1:17" x14ac:dyDescent="0.35">
      <c r="A101" s="63">
        <v>43966</v>
      </c>
      <c r="B101" s="62">
        <v>228.07374999999999</v>
      </c>
      <c r="C101" s="62">
        <v>194.74724000000001</v>
      </c>
      <c r="D101" s="62">
        <v>-0.106</v>
      </c>
      <c r="E101" s="62">
        <v>6.3E-2</v>
      </c>
      <c r="F101" s="62">
        <v>-2.1000000000000001E-2</v>
      </c>
      <c r="G101" s="62">
        <v>-0.52700000000000002</v>
      </c>
      <c r="H101" s="62">
        <v>1.8540000000000001</v>
      </c>
      <c r="I101" s="62">
        <v>-0.26400000000000001</v>
      </c>
      <c r="J101" s="62">
        <v>0.84199999999999997</v>
      </c>
      <c r="K101" s="62">
        <v>-0.21</v>
      </c>
      <c r="L101" s="62">
        <v>-0.28999999999999998</v>
      </c>
      <c r="M101" s="62">
        <v>-0.15</v>
      </c>
      <c r="N101" s="62">
        <v>1.9E-2</v>
      </c>
      <c r="O101" s="62">
        <v>-0.06</v>
      </c>
      <c r="P101" s="62">
        <v>666.52428999999995</v>
      </c>
      <c r="Q101" s="62">
        <v>0.33972999999999998</v>
      </c>
    </row>
    <row r="102" spans="1:17" x14ac:dyDescent="0.35">
      <c r="A102" s="63">
        <v>43969</v>
      </c>
      <c r="B102" s="62">
        <v>226.76874000000001</v>
      </c>
      <c r="C102" s="62">
        <v>194.06550999999999</v>
      </c>
      <c r="D102" s="62">
        <v>-0.06</v>
      </c>
      <c r="E102" s="62">
        <v>6.3E-2</v>
      </c>
      <c r="F102" s="62">
        <v>-5.0000000000000001E-3</v>
      </c>
      <c r="G102" s="62">
        <v>-0.48099999999999998</v>
      </c>
      <c r="H102" s="62">
        <v>1.7030000000000001</v>
      </c>
      <c r="I102" s="62">
        <v>-0.20899999999999999</v>
      </c>
      <c r="J102" s="62">
        <v>0.81</v>
      </c>
      <c r="K102" s="62">
        <v>-0.22</v>
      </c>
      <c r="L102" s="62">
        <v>-0.28000000000000003</v>
      </c>
      <c r="M102" s="62">
        <v>-0.13</v>
      </c>
      <c r="N102" s="62">
        <v>5.5E-2</v>
      </c>
      <c r="O102" s="62">
        <v>-0.02</v>
      </c>
      <c r="P102" s="62">
        <v>656.99927000000002</v>
      </c>
      <c r="Q102" s="62">
        <v>0.33972999999999998</v>
      </c>
    </row>
    <row r="103" spans="1:17" x14ac:dyDescent="0.35">
      <c r="A103" s="63">
        <v>43970</v>
      </c>
      <c r="B103">
        <v>221.43593999999999</v>
      </c>
      <c r="C103">
        <v>190.45106999999999</v>
      </c>
      <c r="D103" s="62">
        <v>-8.2000000000000003E-2</v>
      </c>
      <c r="E103" s="62">
        <v>5.8000000000000003E-2</v>
      </c>
      <c r="F103" s="62">
        <v>-1.2E-2</v>
      </c>
      <c r="G103" s="62">
        <v>-0.46100000000000002</v>
      </c>
      <c r="H103" s="62">
        <v>1.647</v>
      </c>
      <c r="I103" s="62">
        <v>-0.224</v>
      </c>
      <c r="J103" s="62">
        <v>0.71799999999999997</v>
      </c>
      <c r="K103" s="62">
        <v>-0.21</v>
      </c>
      <c r="L103" s="62">
        <v>-0.27</v>
      </c>
      <c r="M103" s="62">
        <v>-0.12</v>
      </c>
      <c r="N103" s="62">
        <v>4.8000000000000001E-2</v>
      </c>
      <c r="O103" s="62">
        <v>-0.02</v>
      </c>
      <c r="P103">
        <v>643.08154000000002</v>
      </c>
      <c r="Q103">
        <v>0.31346000000000002</v>
      </c>
    </row>
    <row r="104" spans="1:17" x14ac:dyDescent="0.35">
      <c r="A104" s="63">
        <v>43971</v>
      </c>
      <c r="B104">
        <v>217.15886</v>
      </c>
      <c r="C104">
        <v>187.28774999999999</v>
      </c>
      <c r="D104" s="62">
        <v>-8.2000000000000003E-2</v>
      </c>
      <c r="E104" s="62">
        <v>3.5000000000000003E-2</v>
      </c>
      <c r="F104" s="62">
        <v>-3.4000000000000002E-2</v>
      </c>
      <c r="G104" s="62">
        <v>-0.46600000000000003</v>
      </c>
      <c r="H104" s="62">
        <v>1.635</v>
      </c>
      <c r="I104" s="62">
        <v>-0.23799999999999999</v>
      </c>
      <c r="J104" s="62">
        <v>0.72</v>
      </c>
      <c r="K104" s="62">
        <v>-0.21</v>
      </c>
      <c r="L104" s="62">
        <v>-0.27</v>
      </c>
      <c r="M104" s="62">
        <v>-0.12</v>
      </c>
      <c r="N104" s="62">
        <v>4.9000000000000002E-2</v>
      </c>
      <c r="O104" s="62">
        <v>-0.02</v>
      </c>
      <c r="P104">
        <v>633.28679999999997</v>
      </c>
      <c r="Q104">
        <v>0.30678</v>
      </c>
    </row>
    <row r="105" spans="1:17" x14ac:dyDescent="0.35">
      <c r="A105" s="63">
        <v>43972</v>
      </c>
      <c r="B105">
        <v>212.27626000000001</v>
      </c>
      <c r="C105">
        <v>184.13756000000001</v>
      </c>
      <c r="D105" s="62">
        <v>-0.123</v>
      </c>
      <c r="E105" s="62">
        <v>1.6E-2</v>
      </c>
      <c r="F105" s="62">
        <v>-5.1999999999999998E-2</v>
      </c>
      <c r="G105" s="62">
        <v>-0.499</v>
      </c>
      <c r="H105" s="62">
        <v>1.6339999999999999</v>
      </c>
      <c r="I105" s="62">
        <v>-0.25900000000000001</v>
      </c>
      <c r="J105" s="62">
        <v>0.71</v>
      </c>
      <c r="K105" s="62">
        <v>-0.23</v>
      </c>
      <c r="L105" s="62">
        <v>-0.28000000000000003</v>
      </c>
      <c r="M105" s="62">
        <v>-0.13</v>
      </c>
      <c r="N105" s="62">
        <v>4.9000000000000002E-2</v>
      </c>
      <c r="O105" s="62">
        <v>-0.02</v>
      </c>
      <c r="P105">
        <v>630.23150999999996</v>
      </c>
      <c r="Q105">
        <v>0.29254000000000002</v>
      </c>
    </row>
    <row r="106" spans="1:17" x14ac:dyDescent="0.35">
      <c r="A106" s="63">
        <v>43973</v>
      </c>
      <c r="B106">
        <v>212.14070000000001</v>
      </c>
      <c r="C106">
        <v>183.61152999999999</v>
      </c>
      <c r="D106" s="62">
        <v>-0.107</v>
      </c>
      <c r="E106" s="62">
        <v>3.7999999999999999E-2</v>
      </c>
      <c r="F106" s="62">
        <v>-3.5999999999999997E-2</v>
      </c>
      <c r="G106" s="62">
        <v>-0.48799999999999999</v>
      </c>
      <c r="H106" s="62">
        <v>1.6060000000000001</v>
      </c>
      <c r="I106" s="62">
        <v>-0.25</v>
      </c>
      <c r="J106" s="62">
        <v>0.70099999999999996</v>
      </c>
      <c r="K106" s="62">
        <v>-0.23</v>
      </c>
      <c r="L106" s="62">
        <v>-0.28999999999999998</v>
      </c>
      <c r="M106" s="62">
        <v>-0.13</v>
      </c>
      <c r="N106" s="62">
        <v>4.9000000000000002E-2</v>
      </c>
      <c r="O106" s="62">
        <v>-0.02</v>
      </c>
      <c r="P106">
        <v>627.21014000000002</v>
      </c>
      <c r="Q106">
        <v>0.30474000000000001</v>
      </c>
    </row>
    <row r="107" spans="1:17" x14ac:dyDescent="0.35">
      <c r="A107" s="63">
        <v>43976</v>
      </c>
      <c r="B107">
        <v>212.30994000000001</v>
      </c>
      <c r="C107">
        <v>183.94415000000001</v>
      </c>
      <c r="D107" s="62">
        <v>-0.109</v>
      </c>
      <c r="E107" s="62">
        <v>3.2000000000000001E-2</v>
      </c>
      <c r="F107" s="62">
        <v>-3.7999999999999999E-2</v>
      </c>
      <c r="G107" s="62">
        <v>-0.48799999999999999</v>
      </c>
      <c r="H107" s="62">
        <v>1.5880000000000001</v>
      </c>
      <c r="I107" s="62">
        <v>-0.254</v>
      </c>
      <c r="J107" s="62">
        <v>0.70199999999999996</v>
      </c>
      <c r="K107" s="62">
        <v>-0.22</v>
      </c>
      <c r="L107" s="62">
        <v>-0.28000000000000003</v>
      </c>
      <c r="M107" s="62">
        <v>-0.14000000000000001</v>
      </c>
      <c r="N107" s="62">
        <v>4.9000000000000002E-2</v>
      </c>
      <c r="O107" s="62">
        <v>-0.02</v>
      </c>
      <c r="P107">
        <v>626.55542000000003</v>
      </c>
      <c r="Q107">
        <v>0.29494999999999999</v>
      </c>
    </row>
    <row r="108" spans="1:17" x14ac:dyDescent="0.35">
      <c r="A108" s="63">
        <v>43977</v>
      </c>
      <c r="B108">
        <v>204.36405999999999</v>
      </c>
      <c r="C108">
        <v>176.37151</v>
      </c>
      <c r="D108" s="62">
        <v>-6.0999999999999999E-2</v>
      </c>
      <c r="E108" s="62">
        <v>7.0999999999999994E-2</v>
      </c>
      <c r="F108" s="62">
        <v>1.0999999999999999E-2</v>
      </c>
      <c r="G108" s="62">
        <v>-0.42599999999999999</v>
      </c>
      <c r="H108" s="62">
        <v>1.5529999999999999</v>
      </c>
      <c r="I108" s="62">
        <v>-0.192</v>
      </c>
      <c r="J108" s="62">
        <v>0.69699999999999995</v>
      </c>
      <c r="K108" s="62">
        <v>-0.21</v>
      </c>
      <c r="L108" s="62">
        <v>-0.25</v>
      </c>
      <c r="M108" s="62">
        <v>-0.1</v>
      </c>
      <c r="N108" s="62">
        <v>8.5999999999999993E-2</v>
      </c>
      <c r="O108" s="62">
        <v>1.4E-2</v>
      </c>
      <c r="P108">
        <v>606.63556000000005</v>
      </c>
      <c r="Q108">
        <v>0.29277999999999998</v>
      </c>
    </row>
    <row r="109" spans="1:17" x14ac:dyDescent="0.35">
      <c r="A109" s="63">
        <v>43978</v>
      </c>
      <c r="B109">
        <v>195.16403</v>
      </c>
      <c r="C109">
        <v>168.54499999999999</v>
      </c>
      <c r="D109" s="62">
        <v>-6.8000000000000005E-2</v>
      </c>
      <c r="E109" s="62">
        <v>4.2999999999999997E-2</v>
      </c>
      <c r="F109" s="62">
        <v>-1.4999999999999999E-2</v>
      </c>
      <c r="G109" s="62">
        <v>-0.42</v>
      </c>
      <c r="H109" s="62">
        <v>1.4910000000000001</v>
      </c>
      <c r="I109" s="62">
        <v>-0.19900000000000001</v>
      </c>
      <c r="J109" s="62">
        <v>0.65200000000000002</v>
      </c>
      <c r="K109" s="62">
        <v>-0.22</v>
      </c>
      <c r="L109" s="62">
        <v>-0.26</v>
      </c>
      <c r="M109" s="62">
        <v>-0.11</v>
      </c>
      <c r="N109" s="62">
        <v>8.5999999999999993E-2</v>
      </c>
      <c r="O109" s="62">
        <v>1.6E-2</v>
      </c>
      <c r="P109">
        <v>581.31688999999994</v>
      </c>
      <c r="Q109">
        <v>0.29277999999999998</v>
      </c>
    </row>
    <row r="110" spans="1:17" x14ac:dyDescent="0.35">
      <c r="A110" s="63">
        <v>43979</v>
      </c>
      <c r="B110">
        <v>192.49404999999999</v>
      </c>
      <c r="C110">
        <v>166.60126</v>
      </c>
      <c r="D110" s="62">
        <v>-9.4E-2</v>
      </c>
      <c r="E110" s="62">
        <v>2.1000000000000001E-2</v>
      </c>
      <c r="F110" s="62">
        <v>-5.2999999999999999E-2</v>
      </c>
      <c r="G110" s="62">
        <v>-0.42399999999999999</v>
      </c>
      <c r="H110" s="62">
        <v>1.4490000000000001</v>
      </c>
      <c r="I110" s="62">
        <v>-0.221</v>
      </c>
      <c r="J110" s="62">
        <v>0.59899999999999998</v>
      </c>
      <c r="K110" s="62">
        <v>-0.2235</v>
      </c>
      <c r="L110" s="62">
        <v>-0.27</v>
      </c>
      <c r="M110" s="62">
        <v>-0.13200000000000001</v>
      </c>
      <c r="N110" s="62">
        <v>8.7599999999999997E-2</v>
      </c>
      <c r="O110" s="62">
        <v>3.5000000000000003E-2</v>
      </c>
      <c r="P110">
        <v>570.06293000000005</v>
      </c>
      <c r="Q110">
        <v>0.23427000000000001</v>
      </c>
    </row>
    <row r="111" spans="1:17" x14ac:dyDescent="0.35">
      <c r="A111" s="59">
        <v>43980</v>
      </c>
      <c r="B111">
        <v>191.57344000000001</v>
      </c>
      <c r="C111">
        <v>166.73276999999999</v>
      </c>
      <c r="D111">
        <v>-0.11</v>
      </c>
      <c r="E111">
        <v>-0.01</v>
      </c>
      <c r="F111">
        <v>-7.8E-2</v>
      </c>
      <c r="G111">
        <v>-0.44700000000000001</v>
      </c>
      <c r="H111">
        <v>1.4910000000000001</v>
      </c>
      <c r="I111">
        <v>-0.23699999999999999</v>
      </c>
      <c r="J111">
        <v>0.56899999999999995</v>
      </c>
      <c r="K111">
        <v>-0.24</v>
      </c>
      <c r="L111">
        <v>-0.28000000000000003</v>
      </c>
      <c r="M111">
        <v>-0.12</v>
      </c>
      <c r="N111">
        <v>7.9000000000000001E-2</v>
      </c>
      <c r="O111">
        <v>2.9000000000000001E-2</v>
      </c>
      <c r="P111">
        <v>567.22388000000001</v>
      </c>
      <c r="Q111">
        <v>0.18892999999999999</v>
      </c>
    </row>
    <row r="112" spans="1:17" x14ac:dyDescent="0.35">
      <c r="A112" s="59">
        <v>43983</v>
      </c>
      <c r="B112">
        <v>187.76025000000001</v>
      </c>
      <c r="C112">
        <v>164.28464</v>
      </c>
      <c r="D112">
        <v>-7.2999999999999995E-2</v>
      </c>
      <c r="E112">
        <v>3.6999999999999998E-2</v>
      </c>
      <c r="F112">
        <v>-2.1999999999999999E-2</v>
      </c>
      <c r="G112">
        <v>-0.39300000000000002</v>
      </c>
      <c r="H112">
        <v>1.4690000000000001</v>
      </c>
      <c r="I112">
        <v>-0.188</v>
      </c>
      <c r="J112">
        <v>0.58699999999999997</v>
      </c>
      <c r="K112">
        <v>-0.24</v>
      </c>
      <c r="L112">
        <v>-0.27</v>
      </c>
      <c r="M112">
        <v>-0.1</v>
      </c>
      <c r="N112">
        <v>0.11700000000000001</v>
      </c>
      <c r="O112">
        <v>7.5999999999999998E-2</v>
      </c>
      <c r="P112">
        <v>556.22742000000005</v>
      </c>
      <c r="Q112">
        <v>0.22611000000000001</v>
      </c>
    </row>
    <row r="113" spans="1:17" x14ac:dyDescent="0.35">
      <c r="A113" s="59">
        <v>43984</v>
      </c>
      <c r="B113">
        <v>183.89737</v>
      </c>
      <c r="C113">
        <v>161.72935000000001</v>
      </c>
      <c r="D113">
        <v>-0.09</v>
      </c>
      <c r="E113">
        <v>1.7000000000000001E-2</v>
      </c>
      <c r="F113">
        <v>-4.7E-2</v>
      </c>
      <c r="G113">
        <v>-0.41499999999999998</v>
      </c>
      <c r="H113">
        <v>1.5089999999999999</v>
      </c>
      <c r="I113">
        <v>-0.21</v>
      </c>
      <c r="J113">
        <v>0.56399999999999995</v>
      </c>
      <c r="K113">
        <v>-0.26</v>
      </c>
      <c r="L113">
        <v>-0.27</v>
      </c>
      <c r="M113">
        <v>-0.09</v>
      </c>
      <c r="N113">
        <v>0.129</v>
      </c>
      <c r="O113">
        <v>9.5000000000000001E-2</v>
      </c>
      <c r="P113">
        <v>543.04584</v>
      </c>
      <c r="Q113">
        <v>0.22611000000000001</v>
      </c>
    </row>
    <row r="114" spans="1:17" x14ac:dyDescent="0.35">
      <c r="A114" s="59">
        <v>43985</v>
      </c>
      <c r="B114">
        <v>173.53268</v>
      </c>
      <c r="C114">
        <v>155.06336999999999</v>
      </c>
      <c r="D114">
        <v>-7.0000000000000007E-2</v>
      </c>
      <c r="E114">
        <v>3.5999999999999997E-2</v>
      </c>
      <c r="F114">
        <v>-2.1000000000000001E-2</v>
      </c>
      <c r="G114">
        <v>-0.38800000000000001</v>
      </c>
      <c r="H114">
        <v>1.5249999999999999</v>
      </c>
      <c r="I114">
        <v>-0.184</v>
      </c>
      <c r="J114">
        <v>0.57599999999999996</v>
      </c>
      <c r="K114">
        <v>-0.27500000000000002</v>
      </c>
      <c r="L114">
        <v>-0.26800000000000002</v>
      </c>
      <c r="M114">
        <v>-8.9700000000000002E-2</v>
      </c>
      <c r="N114">
        <v>0.13600000000000001</v>
      </c>
      <c r="O114">
        <v>0.10929999999999999</v>
      </c>
      <c r="P114">
        <v>525.28357000000005</v>
      </c>
      <c r="Q114">
        <v>0.24332000000000001</v>
      </c>
    </row>
    <row r="115" spans="1:17" x14ac:dyDescent="0.35">
      <c r="A115" s="63">
        <v>43986</v>
      </c>
      <c r="B115">
        <v>164.00702999999999</v>
      </c>
      <c r="C115">
        <v>146.69401999999999</v>
      </c>
      <c r="D115" s="62">
        <v>-5.6000000000000001E-2</v>
      </c>
      <c r="E115" s="62">
        <v>0.03</v>
      </c>
      <c r="F115" s="62">
        <v>-3.5000000000000003E-2</v>
      </c>
      <c r="G115" s="62">
        <v>-0.34599999999999997</v>
      </c>
      <c r="H115" s="62">
        <v>1.4179999999999999</v>
      </c>
      <c r="I115" s="62">
        <v>-0.154</v>
      </c>
      <c r="J115" s="62">
        <v>0.54</v>
      </c>
      <c r="K115" s="62">
        <v>-0.26769999999999999</v>
      </c>
      <c r="L115" s="62">
        <v>-0.27189999999999998</v>
      </c>
      <c r="M115" s="62">
        <v>-6.7000000000000004E-2</v>
      </c>
      <c r="N115" s="62">
        <v>0.17369999999999999</v>
      </c>
      <c r="O115" s="62">
        <v>0.1381</v>
      </c>
      <c r="P115">
        <v>513.11901999999998</v>
      </c>
      <c r="Q115">
        <v>0.24332000000000001</v>
      </c>
    </row>
    <row r="116" spans="1:17" x14ac:dyDescent="0.35">
      <c r="A116" s="63">
        <v>43987</v>
      </c>
      <c r="B116">
        <v>164.00702999999999</v>
      </c>
      <c r="C116">
        <v>146.69401999999999</v>
      </c>
      <c r="D116">
        <v>-0.03</v>
      </c>
      <c r="E116">
        <v>6.0999999999999999E-2</v>
      </c>
      <c r="F116">
        <v>1E-3</v>
      </c>
      <c r="G116">
        <v>-0.308</v>
      </c>
      <c r="H116">
        <v>1.43</v>
      </c>
      <c r="I116">
        <v>-0.121</v>
      </c>
      <c r="J116">
        <v>0.55800000000000005</v>
      </c>
      <c r="K116">
        <v>-0.27</v>
      </c>
      <c r="L116">
        <v>-0.25800000000000001</v>
      </c>
      <c r="M116">
        <v>-4.2999999999999997E-2</v>
      </c>
      <c r="N116">
        <v>0.21879999999999999</v>
      </c>
      <c r="O116">
        <v>0.19400000000000001</v>
      </c>
      <c r="P116">
        <v>513.11901999999998</v>
      </c>
      <c r="Q116">
        <v>0.24332000000000001</v>
      </c>
    </row>
    <row r="117" spans="1:17" x14ac:dyDescent="0.35">
      <c r="L117" s="59"/>
    </row>
    <row r="118" spans="1:17" x14ac:dyDescent="0.35">
      <c r="L118" s="59"/>
    </row>
    <row r="119" spans="1:17" x14ac:dyDescent="0.35">
      <c r="L119" s="59"/>
    </row>
    <row r="120" spans="1:17" x14ac:dyDescent="0.35">
      <c r="L120" s="59"/>
    </row>
    <row r="121" spans="1:17" x14ac:dyDescent="0.35">
      <c r="L121" s="59"/>
    </row>
    <row r="122" spans="1:17" x14ac:dyDescent="0.35">
      <c r="B122"/>
      <c r="L122" s="59"/>
    </row>
    <row r="123" spans="1:17" x14ac:dyDescent="0.35">
      <c r="B123"/>
      <c r="O123"/>
      <c r="P123"/>
    </row>
    <row r="124" spans="1:17" x14ac:dyDescent="0.35">
      <c r="B124"/>
      <c r="O124"/>
      <c r="P124"/>
    </row>
    <row r="125" spans="1:17" x14ac:dyDescent="0.35">
      <c r="O125"/>
      <c r="P125"/>
    </row>
    <row r="126" spans="1:17" x14ac:dyDescent="0.35">
      <c r="O126"/>
      <c r="P126"/>
    </row>
    <row r="127" spans="1:17" x14ac:dyDescent="0.35">
      <c r="O127"/>
      <c r="P127"/>
    </row>
  </sheetData>
  <sortState xmlns:xlrd2="http://schemas.microsoft.com/office/spreadsheetml/2017/richdata2" ref="L115:P122">
    <sortCondition ref="L115"/>
  </sortState>
  <pageMargins left="0.5" right="0.5" top="1" bottom="1" header="0.5" footer="0.75"/>
  <pageSetup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F905F3-A243-44CB-9338-923540609CB6}">
  <sheetPr codeName="Sheet6"/>
  <dimension ref="B2:N38"/>
  <sheetViews>
    <sheetView showGridLines="0" zoomScale="85" zoomScaleNormal="85" workbookViewId="0">
      <selection activeCell="Q115" sqref="Q115:Q116"/>
    </sheetView>
  </sheetViews>
  <sheetFormatPr defaultColWidth="8.7265625" defaultRowHeight="14.5" x14ac:dyDescent="0.35"/>
  <cols>
    <col min="2" max="2" width="31.1796875" customWidth="1"/>
    <col min="3" max="3" width="4.1796875" customWidth="1"/>
    <col min="4" max="4" width="11.54296875" customWidth="1"/>
    <col min="5" max="5" width="4.1796875" customWidth="1"/>
    <col min="6" max="6" width="11.26953125" customWidth="1"/>
    <col min="7" max="7" width="4.1796875" customWidth="1"/>
    <col min="8" max="10" width="11.1796875" bestFit="1" customWidth="1"/>
    <col min="11" max="11" width="4.54296875" customWidth="1"/>
  </cols>
  <sheetData>
    <row r="2" spans="2:14" x14ac:dyDescent="0.35">
      <c r="B2" s="27" t="s">
        <v>0</v>
      </c>
    </row>
    <row r="3" spans="2:14" ht="15" thickBot="1" x14ac:dyDescent="0.4">
      <c r="B3" s="31">
        <v>43986</v>
      </c>
      <c r="H3" s="32">
        <f>Data!EB5</f>
        <v>43830</v>
      </c>
      <c r="I3" s="32">
        <f>B3-7</f>
        <v>43979</v>
      </c>
      <c r="J3" s="32">
        <f>INDEX(Data!D5:ZZ5,1,MATCH(Summary!B3,Data!D5:ZZ5,0)-1)</f>
        <v>43985</v>
      </c>
    </row>
    <row r="4" spans="2:14" ht="15" thickBot="1" x14ac:dyDescent="0.4">
      <c r="F4" s="82" t="s">
        <v>80</v>
      </c>
      <c r="H4" s="206" t="s">
        <v>81</v>
      </c>
      <c r="I4" s="207"/>
      <c r="J4" s="208"/>
    </row>
    <row r="5" spans="2:14" ht="15" thickBot="1" x14ac:dyDescent="0.4">
      <c r="B5" s="23" t="s">
        <v>40</v>
      </c>
      <c r="C5" s="18"/>
      <c r="D5" s="42" t="s">
        <v>12</v>
      </c>
      <c r="E5" s="42"/>
      <c r="F5" s="52">
        <v>43907</v>
      </c>
      <c r="G5" s="18"/>
      <c r="H5" s="33" t="str">
        <f>"YE"&amp;YEAR(B3)-1</f>
        <v>YE2019</v>
      </c>
      <c r="I5" s="34" t="s">
        <v>82</v>
      </c>
      <c r="J5" s="35" t="s">
        <v>83</v>
      </c>
      <c r="K5" s="36"/>
    </row>
    <row r="6" spans="2:14" x14ac:dyDescent="0.35">
      <c r="B6" s="3" t="s">
        <v>44</v>
      </c>
      <c r="C6" s="17"/>
      <c r="D6" s="17"/>
      <c r="E6" s="17"/>
      <c r="F6" s="17"/>
      <c r="G6" s="17"/>
      <c r="H6" s="12"/>
      <c r="I6" s="12"/>
      <c r="J6" s="12"/>
      <c r="K6" s="37"/>
    </row>
    <row r="7" spans="2:14" x14ac:dyDescent="0.35">
      <c r="B7" s="4" t="s">
        <v>45</v>
      </c>
      <c r="C7" s="10"/>
      <c r="D7" s="71">
        <f>INDEX(Data!$B$5:$LN$38,MATCH(Summary!$B7,Data!$B$5:$B$38,0),MATCH(Summary!$B$3,Data!$B$5:$LN$5,0))</f>
        <v>3.1032E-3</v>
      </c>
      <c r="E7" s="67"/>
      <c r="F7" s="72">
        <f>INDEX(Data!$B$5:$LN$38,MATCH(Summary!$B7,Data!$B$5:$B$38,0),MATCH(Summary!$F$5,Data!$B$5:$LN$5,0))</f>
        <v>6.5595999999999996E-3</v>
      </c>
      <c r="G7" s="10"/>
      <c r="H7" s="66">
        <f>INDEX(Data!$B$5:$ZZ38,MATCH(Summary!$B7,Data!$B$5:$B$38,0),MATCH(Summary!$B$3,Data!$B$5:$ZZ$5,0))-INDEX(Data!$B$5:$ZZ$38,MATCH(Summary!$B7,Data!$B$5:$B$38,0),MATCH(Summary!$H$3,Data!$B$5:$ZZ$5,0))</f>
        <v>2.0623E-3</v>
      </c>
      <c r="I7" s="66">
        <f>INDEX(Data!$B$5:$ZZ38,MATCH(Summary!$B7,Data!$B$5:$B$38,0),MATCH(Summary!$B$3,Data!$B$5:$ZZ$5,0))-INDEX(Data!$B$5:$ZZ$38,MATCH(Summary!$B7,Data!$B$5:$B$38,0),MATCH(Summary!$I$3,Data!$B$5:$ZZ$5,0))</f>
        <v>-1.1445999999999995E-3</v>
      </c>
      <c r="J7" s="66">
        <f>INDEX(Data!$B$5:$ZZ38,MATCH(Summary!$B7,Data!$B$5:$B$38,0),MATCH(Summary!$B$3,Data!$B$5:$ZZ$5,0))-INDEX(Data!$B$5:$ZZ$38,MATCH(Summary!$B7,Data!$B$5:$B$38,0),MATCH(Summary!$J$3,Data!$B$5:$ZZ$5,0))</f>
        <v>-5.4900000000000521E-5</v>
      </c>
      <c r="K7" s="37"/>
      <c r="M7" s="27" t="s">
        <v>84</v>
      </c>
    </row>
    <row r="8" spans="2:14" x14ac:dyDescent="0.35">
      <c r="B8" s="4" t="s">
        <v>46</v>
      </c>
      <c r="C8" s="10"/>
      <c r="D8" s="71">
        <f>INDEX(Data!$B$5:$LN$38,MATCH(Summary!$B8,Data!$B$5:$B$38,0),MATCH(Summary!$B$3,Data!$B$5:$LN$5,0))</f>
        <v>1.0999999999999996E-4</v>
      </c>
      <c r="E8" s="67"/>
      <c r="F8" s="72">
        <f>INDEX(Data!$B$5:$LN$38,MATCH(Summary!$B8,Data!$B$5:$B$38,0),MATCH(Summary!$F$5,Data!$B$5:$LN$5,0))</f>
        <v>2.2699999999999999E-3</v>
      </c>
      <c r="G8" s="10"/>
      <c r="H8" s="66">
        <f>INDEX(Data!$B$5:$ZZ39,MATCH(Summary!$B8,Data!$B$5:$B$38,0),MATCH(Summary!$B$3,Data!$B$5:$ZZ$5,0))-INDEX(Data!$B$5:$ZZ$38,MATCH(Summary!$B8,Data!$B$5:$B$38,0),MATCH(Summary!$H$3,Data!$B$5:$ZZ$5,0))</f>
        <v>1.9599999999999999E-3</v>
      </c>
      <c r="I8" s="66">
        <f>INDEX(Data!$B$5:$ZZ39,MATCH(Summary!$B8,Data!$B$5:$B$38,0),MATCH(Summary!$B$3,Data!$B$5:$ZZ$5,0))-INDEX(Data!$B$5:$ZZ$38,MATCH(Summary!$B8,Data!$B$5:$B$38,0),MATCH(Summary!$I$3,Data!$B$5:$ZZ$5,0))</f>
        <v>-2.7000000000000006E-4</v>
      </c>
      <c r="J8" s="66">
        <f>INDEX(Data!$B$5:$ZZ39,MATCH(Summary!$B8,Data!$B$5:$B$38,0),MATCH(Summary!$B$3,Data!$B$5:$ZZ$5,0))-INDEX(Data!$B$5:$ZZ$38,MATCH(Summary!$B8,Data!$B$5:$B$38,0),MATCH(Summary!$J$3,Data!$B$5:$ZZ$5,0))</f>
        <v>-8.6999999999999946E-5</v>
      </c>
      <c r="K8" s="37"/>
      <c r="M8" s="53"/>
      <c r="N8" t="s">
        <v>85</v>
      </c>
    </row>
    <row r="9" spans="2:14" x14ac:dyDescent="0.35">
      <c r="B9" s="4" t="s">
        <v>47</v>
      </c>
      <c r="C9" s="10"/>
      <c r="D9" s="71">
        <f>INDEX(Data!$B$5:$LN$38,MATCH(Summary!$B9,Data!$B$5:$B$38,0),MATCH(Summary!$B$3,Data!$B$5:$LN$5,0))</f>
        <v>9.6999999999999994E-4</v>
      </c>
      <c r="E9" s="67"/>
      <c r="F9" s="72">
        <f>INDEX(Data!$B$5:$LN$38,MATCH(Summary!$B9,Data!$B$5:$B$38,0),MATCH(Summary!$F$5,Data!$B$5:$LN$5,0))</f>
        <v>3.3400000000000001E-3</v>
      </c>
      <c r="G9" s="10"/>
      <c r="H9" s="66">
        <f>INDEX(Data!$B$5:$ZZ40,MATCH(Summary!$B9,Data!$B$5:$B$38,0),MATCH(Summary!$B$3,Data!$B$5:$ZZ$5,0))-INDEX(Data!$B$5:$ZZ$38,MATCH(Summary!$B9,Data!$B$5:$B$38,0),MATCH(Summary!$H$3,Data!$B$5:$ZZ$5,0))</f>
        <v>2.1099999999999999E-3</v>
      </c>
      <c r="I9" s="66">
        <f>INDEX(Data!$B$5:$ZZ40,MATCH(Summary!$B9,Data!$B$5:$B$38,0),MATCH(Summary!$B$3,Data!$B$5:$ZZ$5,0))-INDEX(Data!$B$5:$ZZ$38,MATCH(Summary!$B9,Data!$B$5:$B$38,0),MATCH(Summary!$I$3,Data!$B$5:$ZZ$5,0))</f>
        <v>-5.6000000000000017E-4</v>
      </c>
      <c r="J9" s="66">
        <f>INDEX(Data!$B$5:$ZZ40,MATCH(Summary!$B9,Data!$B$5:$B$38,0),MATCH(Summary!$B$3,Data!$B$5:$ZZ$5,0))-INDEX(Data!$B$5:$ZZ$38,MATCH(Summary!$B9,Data!$B$5:$B$38,0),MATCH(Summary!$J$3,Data!$B$5:$ZZ$5,0))</f>
        <v>-2.8699999999999993E-4</v>
      </c>
      <c r="K9" s="37"/>
      <c r="M9" s="54"/>
      <c r="N9" t="s">
        <v>86</v>
      </c>
    </row>
    <row r="10" spans="2:14" x14ac:dyDescent="0.35">
      <c r="B10" s="4" t="s">
        <v>48</v>
      </c>
      <c r="C10" s="10"/>
      <c r="D10" s="71">
        <f>INDEX(Data!$B$5:$LN$38,MATCH(Summary!$B10,Data!$B$5:$B$38,0),MATCH(Summary!$B$3,Data!$B$5:$LN$5,0))</f>
        <v>3.1999999999999997E-4</v>
      </c>
      <c r="E10" s="67"/>
      <c r="F10" s="72">
        <f>INDEX(Data!$B$5:$LN$38,MATCH(Summary!$B10,Data!$B$5:$B$38,0),MATCH(Summary!$F$5,Data!$B$5:$LN$5,0))</f>
        <v>2.8400000000000001E-3</v>
      </c>
      <c r="G10" s="10"/>
      <c r="H10" s="66">
        <f>INDEX(Data!$B$5:$ZZ41,MATCH(Summary!$B10,Data!$B$5:$B$38,0),MATCH(Summary!$B$3,Data!$B$5:$ZZ$5,0))-INDEX(Data!$B$5:$ZZ$38,MATCH(Summary!$B10,Data!$B$5:$B$38,0),MATCH(Summary!$H$3,Data!$B$5:$ZZ$5,0))</f>
        <v>1.2099999999999999E-3</v>
      </c>
      <c r="I10" s="66">
        <f>INDEX(Data!$B$5:$ZZ41,MATCH(Summary!$B10,Data!$B$5:$B$38,0),MATCH(Summary!$B$3,Data!$B$5:$ZZ$5,0))-INDEX(Data!$B$5:$ZZ$38,MATCH(Summary!$B10,Data!$B$5:$B$38,0),MATCH(Summary!$I$3,Data!$B$5:$ZZ$5,0))</f>
        <v>-4.7000000000000004E-4</v>
      </c>
      <c r="J10" s="66">
        <f>INDEX(Data!$B$5:$ZZ41,MATCH(Summary!$B10,Data!$B$5:$B$38,0),MATCH(Summary!$B$3,Data!$B$5:$ZZ$5,0))-INDEX(Data!$B$5:$ZZ$38,MATCH(Summary!$B10,Data!$B$5:$B$38,0),MATCH(Summary!$J$3,Data!$B$5:$ZZ$5,0))</f>
        <v>-3.6700000000000003E-4</v>
      </c>
      <c r="K10" s="37"/>
    </row>
    <row r="11" spans="2:14" x14ac:dyDescent="0.35">
      <c r="B11" s="4" t="s">
        <v>49</v>
      </c>
      <c r="C11" s="10"/>
      <c r="D11" s="71">
        <f>INDEX(Data!$B$5:$LN$38,MATCH(Summary!$B11,Data!$B$5:$B$38,0),MATCH(Summary!$B$3,Data!$B$5:$LN$5,0))</f>
        <v>-2.7899999999999995E-3</v>
      </c>
      <c r="E11" s="67"/>
      <c r="F11" s="72">
        <f>INDEX(Data!$B$5:$LN$38,MATCH(Summary!$B11,Data!$B$5:$B$38,0),MATCH(Summary!$F$5,Data!$B$5:$LN$5,0))</f>
        <v>-3.9199999999999999E-3</v>
      </c>
      <c r="G11" s="10"/>
      <c r="H11" s="66">
        <f>INDEX(Data!$B$5:$ZZ42,MATCH(Summary!$B11,Data!$B$5:$B$38,0),MATCH(Summary!$B$3,Data!$B$5:$ZZ$5,0))-INDEX(Data!$B$5:$ZZ$38,MATCH(Summary!$B11,Data!$B$5:$B$38,0),MATCH(Summary!$H$3,Data!$B$5:$ZZ$5,0))</f>
        <v>1.1900000000000005E-3</v>
      </c>
      <c r="I11" s="66">
        <f>INDEX(Data!$B$5:$ZZ42,MATCH(Summary!$B11,Data!$B$5:$B$38,0),MATCH(Summary!$B$3,Data!$B$5:$ZZ$5,0))-INDEX(Data!$B$5:$ZZ$38,MATCH(Summary!$B11,Data!$B$5:$B$38,0),MATCH(Summary!$I$3,Data!$B$5:$ZZ$5,0))</f>
        <v>1.3000000000000034E-4</v>
      </c>
      <c r="J11" s="66">
        <f>INDEX(Data!$B$5:$ZZ42,MATCH(Summary!$B11,Data!$B$5:$B$38,0),MATCH(Summary!$B$3,Data!$B$5:$ZZ$5,0))-INDEX(Data!$B$5:$ZZ$38,MATCH(Summary!$B11,Data!$B$5:$B$38,0),MATCH(Summary!$J$3,Data!$B$5:$ZZ$5,0))</f>
        <v>1.930000000000009E-4</v>
      </c>
      <c r="K11" s="37"/>
      <c r="M11" s="27" t="s">
        <v>87</v>
      </c>
    </row>
    <row r="12" spans="2:14" x14ac:dyDescent="0.35">
      <c r="B12" s="4" t="s">
        <v>50</v>
      </c>
      <c r="C12" s="10"/>
      <c r="D12" s="71">
        <f>INDEX(Data!$B$5:$LN$38,MATCH(Summary!$B12,Data!$B$5:$B$38,0),MATCH(Summary!$B$3,Data!$B$5:$LN$5,0))</f>
        <v>1.485E-2</v>
      </c>
      <c r="E12" s="67"/>
      <c r="F12" s="72">
        <f>INDEX(Data!$B$5:$LN$38,MATCH(Summary!$B12,Data!$B$5:$B$38,0),MATCH(Summary!$F$5,Data!$B$5:$LN$5,0))</f>
        <v>2.4310000000000002E-2</v>
      </c>
      <c r="G12" s="10"/>
      <c r="H12" s="66">
        <f>INDEX(Data!$B$5:$ZZ43,MATCH(Summary!$B12,Data!$B$5:$B$38,0),MATCH(Summary!$B$3,Data!$B$5:$ZZ$5,0))-INDEX(Data!$B$5:$ZZ$38,MATCH(Summary!$B12,Data!$B$5:$B$38,0),MATCH(Summary!$H$3,Data!$B$5:$ZZ$5,0))</f>
        <v>2.6899999999999997E-3</v>
      </c>
      <c r="I12" s="66">
        <f>INDEX(Data!$B$5:$ZZ43,MATCH(Summary!$B12,Data!$B$5:$B$38,0),MATCH(Summary!$B$3,Data!$B$5:$ZZ$5,0))-INDEX(Data!$B$5:$ZZ$38,MATCH(Summary!$B12,Data!$B$5:$B$38,0),MATCH(Summary!$I$3,Data!$B$5:$ZZ$5,0))</f>
        <v>-9.6000000000000078E-4</v>
      </c>
      <c r="J12" s="66">
        <f>INDEX(Data!$B$5:$ZZ43,MATCH(Summary!$B12,Data!$B$5:$B$38,0),MATCH(Summary!$B$3,Data!$B$5:$ZZ$5,0))-INDEX(Data!$B$5:$ZZ$38,MATCH(Summary!$B12,Data!$B$5:$B$38,0),MATCH(Summary!$J$3,Data!$B$5:$ZZ$5,0))</f>
        <v>-1.2969999999999978E-3</v>
      </c>
      <c r="K12" s="37"/>
      <c r="M12" s="53"/>
      <c r="N12" t="s">
        <v>86</v>
      </c>
    </row>
    <row r="13" spans="2:14" x14ac:dyDescent="0.35">
      <c r="B13" s="4" t="s">
        <v>51</v>
      </c>
      <c r="C13" s="10"/>
      <c r="D13" s="71">
        <f>INDEX(Data!$B$5:$LN$38,MATCH(Summary!$B13,Data!$B$5:$B$38,0),MATCH(Summary!$B$3,Data!$B$5:$LN$5,0))</f>
        <v>-8.699999999999999E-4</v>
      </c>
      <c r="E13" s="67"/>
      <c r="F13" s="72">
        <f>INDEX(Data!$B$5:$LN$38,MATCH(Summary!$B13,Data!$B$5:$B$38,0),MATCH(Summary!$F$5,Data!$B$5:$LN$5,0))</f>
        <v>-4.799999999999999E-4</v>
      </c>
      <c r="G13" s="10"/>
      <c r="H13" s="66">
        <f>INDEX(Data!$B$5:$ZZ44,MATCH(Summary!$B13,Data!$B$5:$B$38,0),MATCH(Summary!$B$3,Data!$B$5:$ZZ$5,0))-INDEX(Data!$B$5:$ZZ$38,MATCH(Summary!$B13,Data!$B$5:$B$38,0),MATCH(Summary!$H$3,Data!$B$5:$ZZ$5,0))</f>
        <v>1.8000000000000002E-3</v>
      </c>
      <c r="I13" s="66">
        <f>INDEX(Data!$B$5:$ZZ44,MATCH(Summary!$B13,Data!$B$5:$B$38,0),MATCH(Summary!$B$3,Data!$B$5:$ZZ$5,0))-INDEX(Data!$B$5:$ZZ$38,MATCH(Summary!$B13,Data!$B$5:$B$38,0),MATCH(Summary!$I$3,Data!$B$5:$ZZ$5,0))</f>
        <v>2.0000000000000269E-5</v>
      </c>
      <c r="J13" s="66">
        <f>INDEX(Data!$B$5:$ZZ44,MATCH(Summary!$B13,Data!$B$5:$B$38,0),MATCH(Summary!$B$3,Data!$B$5:$ZZ$5,0))-INDEX(Data!$B$5:$ZZ$38,MATCH(Summary!$B13,Data!$B$5:$B$38,0),MATCH(Summary!$J$3,Data!$B$5:$ZZ$5,0))</f>
        <v>7.3000000000000148E-5</v>
      </c>
      <c r="K13" s="37"/>
      <c r="M13" s="54"/>
      <c r="N13" t="s">
        <v>85</v>
      </c>
    </row>
    <row r="14" spans="2:14" x14ac:dyDescent="0.35">
      <c r="B14" s="4" t="s">
        <v>52</v>
      </c>
      <c r="C14" s="10"/>
      <c r="D14" s="71">
        <f>INDEX(Data!$B$5:$LN$38,MATCH(Summary!$B14,Data!$B$5:$B$38,0),MATCH(Summary!$B$3,Data!$B$5:$LN$5,0))</f>
        <v>6.0700000000000007E-3</v>
      </c>
      <c r="E14" s="67"/>
      <c r="F14" s="72">
        <f>INDEX(Data!$B$5:$LN$38,MATCH(Summary!$B14,Data!$B$5:$B$38,0),MATCH(Summary!$F$5,Data!$B$5:$LN$5,0))</f>
        <v>1.0909999999999998E-2</v>
      </c>
      <c r="G14" s="10"/>
      <c r="H14" s="66">
        <f>INDEX(Data!$B$5:$ZZ45,MATCH(Summary!$B14,Data!$B$5:$B$38,0),MATCH(Summary!$B$3,Data!$B$5:$ZZ$5,0))-INDEX(Data!$B$5:$ZZ$38,MATCH(Summary!$B14,Data!$B$5:$B$38,0),MATCH(Summary!$H$3,Data!$B$5:$ZZ$5,0))</f>
        <v>3.4900000000000009E-3</v>
      </c>
      <c r="I14" s="66">
        <f>INDEX(Data!$B$5:$ZZ45,MATCH(Summary!$B14,Data!$B$5:$B$38,0),MATCH(Summary!$B$3,Data!$B$5:$ZZ$5,0))-INDEX(Data!$B$5:$ZZ$38,MATCH(Summary!$B14,Data!$B$5:$B$38,0),MATCH(Summary!$I$3,Data!$B$5:$ZZ$5,0))</f>
        <v>-1.2399999999999989E-3</v>
      </c>
      <c r="J14" s="66">
        <f>INDEX(Data!$B$5:$ZZ45,MATCH(Summary!$B14,Data!$B$5:$B$38,0),MATCH(Summary!$B$3,Data!$B$5:$ZZ$5,0))-INDEX(Data!$B$5:$ZZ$38,MATCH(Summary!$B14,Data!$B$5:$B$38,0),MATCH(Summary!$J$3,Data!$B$5:$ZZ$5,0))</f>
        <v>-5.8699999999999898E-4</v>
      </c>
      <c r="K14" s="37"/>
    </row>
    <row r="15" spans="2:14" ht="15" thickBot="1" x14ac:dyDescent="0.4">
      <c r="B15" s="4"/>
      <c r="C15" s="10"/>
      <c r="D15" s="73"/>
      <c r="E15" s="67"/>
      <c r="F15" s="67"/>
      <c r="G15" s="10"/>
      <c r="H15" s="67"/>
      <c r="I15" s="67"/>
      <c r="J15" s="68"/>
      <c r="K15" s="37"/>
    </row>
    <row r="16" spans="2:14" x14ac:dyDescent="0.35">
      <c r="B16" s="9" t="s">
        <v>54</v>
      </c>
      <c r="C16" s="11"/>
      <c r="D16" s="74"/>
      <c r="E16" s="69"/>
      <c r="F16" s="69"/>
      <c r="G16" s="11"/>
      <c r="H16" s="69"/>
      <c r="I16" s="69"/>
      <c r="J16" s="70"/>
      <c r="K16" s="46"/>
    </row>
    <row r="17" spans="2:11" x14ac:dyDescent="0.35">
      <c r="B17" s="4" t="s">
        <v>55</v>
      </c>
      <c r="C17" s="10"/>
      <c r="D17" s="71">
        <f>INDEX(Data!$B$5:$LN$38,MATCH(Summary!$B17,Data!$B$5:$B$38,0),MATCH(Summary!$B$3,Data!$B$5:$LN$5,0))</f>
        <v>-2.6770000000000001E-3</v>
      </c>
      <c r="E17" s="67"/>
      <c r="F17" s="72">
        <f>INDEX(Data!$B$5:$LN$38,MATCH(Summary!$B17,Data!$B$5:$B$38,0),MATCH(Summary!$F$5,Data!$B$5:$LN$5,0))</f>
        <v>-3.9000000000000003E-3</v>
      </c>
      <c r="G17" s="10"/>
      <c r="H17" s="66">
        <f>INDEX(Data!$B$5:ZZ$38,MATCH(Summary!$B17,Data!$B$5:$B$38,0),MATCH(Summary!$B$3,Data!$B$5:$ZZ$5,0))-INDEX(Data!$B$5:$ZZ$38,MATCH(Summary!$B17,Data!$B$5:$B$38,0),MATCH(Summary!H$3,Data!$B$5:$ZZ$5,0))</f>
        <v>4.8399999999999962E-4</v>
      </c>
      <c r="I17" s="66">
        <f>INDEX(Data!$B$5:AAA$38,MATCH(Summary!$B17,Data!$B$5:$B$38,0),MATCH(Summary!$B$3,Data!$B$5:$ZZ$5,0))-INDEX(Data!$B$5:$ZZ$38,MATCH(Summary!$B17,Data!$B$5:$B$38,0),MATCH(Summary!I$3,Data!$B$5:$ZZ$5,0))</f>
        <v>-4.4200000000000012E-4</v>
      </c>
      <c r="J17" s="66">
        <f>INDEX(Data!$B$5:AAB$38,MATCH(Summary!$B17,Data!$B$5:$B$38,0),MATCH(Summary!$B$3,Data!$B$5:$ZZ$5,0))-INDEX(Data!$B$5:$ZZ$38,MATCH(Summary!$B17,Data!$B$5:$B$38,0),MATCH(Summary!J$3,Data!$B$5:$ZZ$5,0))</f>
        <v>7.3000000000000148E-5</v>
      </c>
      <c r="K17" s="37"/>
    </row>
    <row r="18" spans="2:11" x14ac:dyDescent="0.35">
      <c r="B18" s="4" t="s">
        <v>56</v>
      </c>
      <c r="C18" s="10"/>
      <c r="D18" s="71">
        <f>INDEX(Data!$B$5:$LN$38,MATCH(Summary!$B18,Data!$B$5:$B$38,0),MATCH(Summary!$B$3,Data!$B$5:$LN$5,0))</f>
        <v>-2.7189999999999996E-3</v>
      </c>
      <c r="E18" s="67"/>
      <c r="F18" s="72">
        <f>INDEX(Data!$B$5:$LN$38,MATCH(Summary!$B18,Data!$B$5:$B$38,0),MATCH(Summary!$F$5,Data!$B$5:$LN$5,0))</f>
        <v>-2.3999999999999998E-3</v>
      </c>
      <c r="G18" s="10"/>
      <c r="H18" s="66">
        <f>INDEX(Data!$B$5:ZZ$38,MATCH(Summary!$B18,Data!$B$5:$B$38,0),MATCH(Summary!$B$3,Data!$B$5:$ZZ$5,0))-INDEX(Data!$B$5:$ZZ$38,MATCH(Summary!$B18,Data!$B$5:$B$38,0),MATCH(Summary!$H$3,Data!$B$5:$ZZ$5,0))</f>
        <v>-1.5239999999999997E-3</v>
      </c>
      <c r="I18" s="66">
        <f>INDEX(Data!$B$5:AAA$38,MATCH(Summary!$B18,Data!$B$5:$B$38,0),MATCH(Summary!$B$3,Data!$B$5:$ZZ$5,0))-INDEX(Data!$B$5:$ZZ$38,MATCH(Summary!$B18,Data!$B$5:$B$38,0),MATCH(Summary!I$3,Data!$B$5:$ZZ$5,0))</f>
        <v>-1.8999999999999486E-5</v>
      </c>
      <c r="J18" s="66">
        <f>INDEX(Data!$B$5:AAB$38,MATCH(Summary!$B18,Data!$B$5:$B$38,0),MATCH(Summary!$B$3,Data!$B$5:$ZZ$5,0))-INDEX(Data!$B$5:$ZZ$38,MATCH(Summary!$B18,Data!$B$5:$B$38,0),MATCH(Summary!J$3,Data!$B$5:$ZZ$5,0))</f>
        <v>-3.8999999999999539E-5</v>
      </c>
      <c r="K18" s="37"/>
    </row>
    <row r="19" spans="2:11" x14ac:dyDescent="0.35">
      <c r="B19" s="4" t="s">
        <v>10</v>
      </c>
      <c r="C19" s="12"/>
      <c r="D19" s="83">
        <f>INDEX(Data!$B$5:$LN$38,MATCH(Summary!$B19,Data!$B$5:$B$38,0),MATCH(Summary!$B$3,Data!$B$5:$LN$5,0))</f>
        <v>-6.7000000000000002E-4</v>
      </c>
      <c r="E19" s="73"/>
      <c r="F19" s="72">
        <f>INDEX(Data!$B$5:$LN$38,MATCH(Summary!$B19,Data!$B$5:$B$38,0),MATCH(Summary!$F$5,Data!$B$5:$LN$5,0))</f>
        <v>-4.0000000000000002E-4</v>
      </c>
      <c r="G19" s="12"/>
      <c r="H19" s="66">
        <f>INDEX(Data!$B$5:ZZ$38,MATCH(Summary!$B19,Data!$B$5:$B$38,0),MATCH(Summary!$B$3,Data!$B$5:$ZZ$5,0))-INDEX(Data!$B$5:$ZZ$38,MATCH(Summary!$B19,Data!$B$5:$B$38,0),MATCH(Summary!$H$3,Data!$B$5:$ZZ$5,0))</f>
        <v>-2.7799999999999999E-3</v>
      </c>
      <c r="I19" s="66">
        <f>INDEX(Data!$B$5:AAA$38,MATCH(Summary!$B19,Data!$B$5:$B$38,0),MATCH(Summary!$B$3,Data!$B$5:$ZZ$5,0))-INDEX(Data!$B$5:$ZZ$38,MATCH(Summary!$B19,Data!$B$5:$B$38,0),MATCH(Summary!I$3,Data!$B$5:$ZZ$5,0))</f>
        <v>6.4999999999999997E-4</v>
      </c>
      <c r="J19" s="66">
        <f>INDEX(Data!$B$5:AAB$38,MATCH(Summary!$B19,Data!$B$5:$B$38,0),MATCH(Summary!$B$3,Data!$B$5:$ZZ$5,0))-INDEX(Data!$B$5:$ZZ$38,MATCH(Summary!$B19,Data!$B$5:$B$38,0),MATCH(Summary!J$3,Data!$B$5:$ZZ$5,0))</f>
        <v>2.2699999999999999E-4</v>
      </c>
      <c r="K19" s="37"/>
    </row>
    <row r="20" spans="2:11" x14ac:dyDescent="0.35">
      <c r="B20" s="4" t="s">
        <v>57</v>
      </c>
      <c r="C20" s="12"/>
      <c r="D20" s="71">
        <f>INDEX(Data!$B$5:$LN$38,MATCH(Summary!$B20,Data!$B$5:$B$38,0),MATCH(Summary!$B$3,Data!$B$5:$LN$5,0))</f>
        <v>1.7369999999999998E-3</v>
      </c>
      <c r="E20" s="73"/>
      <c r="F20" s="72">
        <f>INDEX(Data!$B$5:$LN$38,MATCH(Summary!$B20,Data!$B$5:$B$38,0),MATCH(Summary!$F$5,Data!$B$5:$LN$5,0))</f>
        <v>5.5000000000000003E-4</v>
      </c>
      <c r="G20" s="12"/>
      <c r="H20" s="66">
        <f>INDEX(Data!$B$5:ZZ$38,MATCH(Summary!$B20,Data!$B$5:$B$38,0),MATCH(Summary!$B$3,Data!$B$5:$ZZ$5,0))-INDEX(Data!$B$5:$ZZ$38,MATCH(Summary!$B20,Data!$B$5:$B$38,0),MATCH(Summary!$H$3,Data!$B$5:$ZZ$5,0))</f>
        <v>-4.2529999999999998E-3</v>
      </c>
      <c r="I20" s="66">
        <f>INDEX(Data!$B$5:AAA$38,MATCH(Summary!$B20,Data!$B$5:$B$38,0),MATCH(Summary!$B$3,Data!$B$5:$ZZ$5,0))-INDEX(Data!$B$5:$ZZ$38,MATCH(Summary!$B20,Data!$B$5:$B$38,0),MATCH(Summary!I$3,Data!$B$5:$ZZ$5,0))</f>
        <v>8.6099999999999989E-4</v>
      </c>
      <c r="J20" s="66">
        <f>INDEX(Data!$B$5:AAB$38,MATCH(Summary!$B20,Data!$B$5:$B$38,0),MATCH(Summary!$B$3,Data!$B$5:$ZZ$5,0))-INDEX(Data!$B$5:$ZZ$38,MATCH(Summary!$B20,Data!$B$5:$B$38,0),MATCH(Summary!J$3,Data!$B$5:$ZZ$5,0))</f>
        <v>3.7699999999999973E-4</v>
      </c>
      <c r="K20" s="37"/>
    </row>
    <row r="21" spans="2:11" x14ac:dyDescent="0.35">
      <c r="B21" s="4" t="s">
        <v>58</v>
      </c>
      <c r="C21" s="12"/>
      <c r="D21" s="71">
        <f>INDEX(Data!$B$5:$LN$38,MATCH(Summary!$B21,Data!$B$5:$B$38,0),MATCH(Summary!$B$3,Data!$B$5:$LN$5,0))</f>
        <v>1.3810000000000001E-3</v>
      </c>
      <c r="E21" s="73"/>
      <c r="F21" s="72">
        <f>INDEX(Data!$B$5:$LN$38,MATCH(Summary!$B21,Data!$B$5:$B$38,0),MATCH(Summary!$F$5,Data!$B$5:$LN$5,0))</f>
        <v>-8.9999999999999998E-4</v>
      </c>
      <c r="G21" s="12"/>
      <c r="H21" s="66">
        <f>INDEX(Data!$B$5:ZZ$38,MATCH(Summary!$B21,Data!$B$5:$B$38,0),MATCH(Summary!$B$3,Data!$B$5:$ZZ$5,0))-INDEX(Data!$B$5:$ZZ$38,MATCH(Summary!$B21,Data!$B$5:$B$38,0),MATCH(Summary!$H$3,Data!$B$5:$ZZ$5,0))</f>
        <v>-4.9289999999999994E-3</v>
      </c>
      <c r="I21" s="66">
        <f>INDEX(Data!$B$5:AAA$38,MATCH(Summary!$B21,Data!$B$5:$B$38,0),MATCH(Summary!$B$3,Data!$B$5:$ZZ$5,0))-INDEX(Data!$B$5:$ZZ$38,MATCH(Summary!$B21,Data!$B$5:$B$38,0),MATCH(Summary!I$3,Data!$B$5:$ZZ$5,0))</f>
        <v>1.031E-3</v>
      </c>
      <c r="J21" s="66">
        <f>INDEX(Data!$B$5:AAB$38,MATCH(Summary!$B21,Data!$B$5:$B$38,0),MATCH(Summary!$B$3,Data!$B$5:$ZZ$5,0))-INDEX(Data!$B$5:$ZZ$38,MATCH(Summary!$B21,Data!$B$5:$B$38,0),MATCH(Summary!J$3,Data!$B$5:$ZZ$5,0))</f>
        <v>2.8800000000000006E-4</v>
      </c>
      <c r="K21" s="37"/>
    </row>
    <row r="22" spans="2:11" ht="15" thickBot="1" x14ac:dyDescent="0.4">
      <c r="B22" s="8"/>
      <c r="C22" s="13"/>
      <c r="D22" s="75"/>
      <c r="E22" s="76"/>
      <c r="F22" s="77"/>
      <c r="G22" s="13"/>
      <c r="H22" s="13"/>
      <c r="I22" s="13"/>
      <c r="J22" s="47"/>
      <c r="K22" s="40"/>
    </row>
    <row r="23" spans="2:11" x14ac:dyDescent="0.35">
      <c r="B23" s="9" t="s">
        <v>88</v>
      </c>
      <c r="C23" s="11"/>
      <c r="D23" s="74"/>
      <c r="E23" s="69"/>
      <c r="F23" s="69"/>
      <c r="G23" s="11"/>
      <c r="H23" s="11"/>
      <c r="I23" s="11"/>
      <c r="J23" s="29"/>
      <c r="K23" s="46"/>
    </row>
    <row r="24" spans="2:11" x14ac:dyDescent="0.35">
      <c r="B24" s="51">
        <f>EOMONTH(B3,-1)</f>
        <v>43982</v>
      </c>
      <c r="C24" s="10"/>
      <c r="D24" s="38">
        <f>INDEX(Data!FI23:GZ24,2,MATCH(EOMONTH(Summary!B3,-1),Data!FI23:GZ23,0))</f>
        <v>0</v>
      </c>
      <c r="E24" s="67"/>
      <c r="F24" s="78"/>
      <c r="G24" s="10"/>
      <c r="H24" s="10"/>
      <c r="I24" s="10"/>
      <c r="J24" s="41"/>
      <c r="K24" s="37"/>
    </row>
    <row r="25" spans="2:11" ht="15" thickBot="1" x14ac:dyDescent="0.4">
      <c r="B25" s="8"/>
      <c r="C25" s="16"/>
      <c r="D25" s="75"/>
      <c r="E25" s="77"/>
      <c r="F25" s="77"/>
      <c r="G25" s="16"/>
      <c r="H25" s="16"/>
      <c r="I25" s="16"/>
      <c r="J25" s="47"/>
      <c r="K25" s="40"/>
    </row>
    <row r="26" spans="2:11" x14ac:dyDescent="0.35">
      <c r="B26" s="45" t="s">
        <v>59</v>
      </c>
      <c r="C26" s="43"/>
      <c r="D26" s="73"/>
      <c r="E26" s="79"/>
      <c r="F26" s="79"/>
      <c r="G26" s="43"/>
      <c r="H26" s="43"/>
      <c r="I26" s="43"/>
      <c r="J26" s="44"/>
      <c r="K26" s="37"/>
    </row>
    <row r="27" spans="2:11" x14ac:dyDescent="0.35">
      <c r="B27" s="4" t="s">
        <v>61</v>
      </c>
      <c r="C27" s="10"/>
      <c r="D27" s="71">
        <f>INDEX(Data!$B$5:$ZZ$38,MATCH(Summary!$B27,Data!$B$5:$B$38,0),MATCH(Summary!$B$3,Data!$B$5:$ZZ$5,0))/10000</f>
        <v>1.6400702999999999E-2</v>
      </c>
      <c r="E27" s="67"/>
      <c r="F27" s="72">
        <f>INDEX(Data!$B$5:$LN$38,MATCH(Summary!$B27,Data!$B$5:$B$38,0),MATCH(Summary!$F$5,Data!$B$5:$LN$5,0))/10000</f>
        <v>2.4911809E-2</v>
      </c>
      <c r="G27" s="10"/>
      <c r="H27" s="66">
        <f>(INDEX(Data!$B$5:$ZZ58,MATCH(Summary!$B27,Data!$B$5:$B$38,0),MATCH(Summary!$B$3,Data!$B$5:$ZZ$5,0))-INDEX(Data!$B$5:$ZZ$38,MATCH(Summary!$B27,Data!$B$5:$B$38,0),MATCH(Summary!H$3,Data!$B$5:$ZZ$5,0)))/10000</f>
        <v>5.5935149999999994E-3</v>
      </c>
      <c r="I27" s="66">
        <f>(INDEX(Data!$B$5:$ZZ58,MATCH(Summary!$B27,Data!$B$5:$B$38,0),MATCH(Summary!$B$3,Data!$B$5:$ZZ$5,0))-INDEX(Data!$B$5:$ZZ$38,MATCH(Summary!$B27,Data!$B$5:$B$38,0),MATCH(Summary!I$3,Data!$B$5:$ZZ$5,0)))/10000</f>
        <v>-2.8487020000000003E-3</v>
      </c>
      <c r="J27" s="66">
        <f>(INDEX(Data!$B$5:$ZZ58,MATCH(Summary!$B27,Data!$B$5:$B$38,0),MATCH(Summary!$B$3,Data!$B$5:$ZZ$5,0))-INDEX(Data!$B$5:$ZZ$38,MATCH(Summary!$B27,Data!$B$5:$B$38,0),MATCH(Summary!J$3,Data!$B$5:$ZZ$5,0)))/10000</f>
        <v>-9.5256500000000135E-4</v>
      </c>
      <c r="K27" s="37"/>
    </row>
    <row r="28" spans="2:11" x14ac:dyDescent="0.35">
      <c r="B28" s="4" t="s">
        <v>63</v>
      </c>
      <c r="C28" s="10"/>
      <c r="D28" s="71">
        <f>INDEX(Data!$B$5:$ZZ$38,MATCH(Summary!$B28,Data!$B$5:$B$38,0),MATCH(Summary!$B$3,Data!$B$5:$ZZ$5,0))/10000</f>
        <v>1.4669402E-2</v>
      </c>
      <c r="E28" s="67"/>
      <c r="F28" s="72">
        <f>INDEX(Data!$B$5:$LN$38,MATCH(Summary!$B28,Data!$B$5:$B$38,0),MATCH(Summary!$F$5,Data!$B$5:$LN$5,0))/10000</f>
        <v>2.0192450000000001E-2</v>
      </c>
      <c r="G28" s="10"/>
      <c r="H28" s="66">
        <f>(INDEX(Data!$B$5:$ZZ59,MATCH(Summary!$B28,Data!$B$5:$B$38,0),MATCH(Summary!$B$3,Data!$B$5:$ZZ$5,0))-INDEX(Data!$B$5:$ZZ$38,MATCH(Summary!$B28,Data!$B$5:$B$38,0),MATCH(Summary!H$3,Data!$B$5:$ZZ$5,0)))/10000</f>
        <v>4.5393099999999987E-3</v>
      </c>
      <c r="I28" s="66">
        <f>(INDEX(Data!$B$5:$ZZ59,MATCH(Summary!$B28,Data!$B$5:$B$38,0),MATCH(Summary!$B$3,Data!$B$5:$ZZ$5,0))-INDEX(Data!$B$5:$ZZ$38,MATCH(Summary!$B28,Data!$B$5:$B$38,0),MATCH(Summary!I$3,Data!$B$5:$ZZ$5,0)))/10000</f>
        <v>-1.9907240000000001E-3</v>
      </c>
      <c r="J28" s="66">
        <f>(INDEX(Data!$B$5:$ZZ59,MATCH(Summary!$B28,Data!$B$5:$B$38,0),MATCH(Summary!$B$3,Data!$B$5:$ZZ$5,0))-INDEX(Data!$B$5:$ZZ$38,MATCH(Summary!$B28,Data!$B$5:$B$38,0),MATCH(Summary!J$3,Data!$B$5:$ZZ$5,0)))/10000</f>
        <v>-8.369349999999997E-4</v>
      </c>
      <c r="K28" s="37"/>
    </row>
    <row r="29" spans="2:11" x14ac:dyDescent="0.35">
      <c r="B29" s="4" t="s">
        <v>65</v>
      </c>
      <c r="C29" s="10"/>
      <c r="D29" s="71">
        <f>INDEX(Data!$B$5:$ZZ$38,MATCH(Summary!$B29,Data!$B$5:$B$38,0),MATCH(Summary!$B$3,Data!$B$5:$ZZ$5,0))/10000</f>
        <v>5.1311902E-2</v>
      </c>
      <c r="E29" s="67"/>
      <c r="F29" s="72">
        <f>INDEX(Data!$B$5:$LN$38,MATCH(Summary!$B29,Data!$B$5:$B$38,0),MATCH(Summary!$F$5,Data!$B$5:$LN$5,0))/10000</f>
        <v>7.9868786999999997E-2</v>
      </c>
      <c r="G29" s="10"/>
      <c r="H29" s="66">
        <f>(INDEX(Data!$B$5:$ZZ60,MATCH(Summary!$B29,Data!$B$5:$B$38,0),MATCH(Summary!$B$3,Data!$B$5:$ZZ$5,0))-INDEX(Data!$B$5:$ZZ$38,MATCH(Summary!$B29,Data!$B$5:$B$38,0),MATCH(Summary!H$3,Data!$B$5:$ZZ$5,0)))/10000</f>
        <v>1.7370516999999995E-2</v>
      </c>
      <c r="I29" s="66">
        <f>(INDEX(Data!$B$5:$ZZ60,MATCH(Summary!$B29,Data!$B$5:$B$38,0),MATCH(Summary!$B$3,Data!$B$5:$ZZ$5,0))-INDEX(Data!$B$5:$ZZ$38,MATCH(Summary!$B29,Data!$B$5:$B$38,0),MATCH(Summary!I$3,Data!$B$5:$ZZ$5,0)))/10000</f>
        <v>-5.694391000000007E-3</v>
      </c>
      <c r="J29" s="66">
        <f>(INDEX(Data!$B$5:$ZZ60,MATCH(Summary!$B29,Data!$B$5:$B$38,0),MATCH(Summary!$B$3,Data!$B$5:$ZZ$5,0))-INDEX(Data!$B$5:$ZZ$38,MATCH(Summary!$B29,Data!$B$5:$B$38,0),MATCH(Summary!J$3,Data!$B$5:$ZZ$5,0)))/10000</f>
        <v>-1.2164550000000076E-3</v>
      </c>
      <c r="K29" s="37"/>
    </row>
    <row r="30" spans="2:11" ht="15" thickBot="1" x14ac:dyDescent="0.4">
      <c r="B30" s="48"/>
      <c r="C30" s="12"/>
      <c r="D30" s="12"/>
      <c r="E30" s="12"/>
      <c r="F30" s="12"/>
      <c r="G30" s="12"/>
      <c r="H30" s="44"/>
      <c r="I30" s="44"/>
      <c r="J30" s="44"/>
      <c r="K30" s="37"/>
    </row>
    <row r="31" spans="2:11" x14ac:dyDescent="0.35">
      <c r="B31" s="7" t="s">
        <v>89</v>
      </c>
      <c r="C31" s="15"/>
      <c r="D31" s="15"/>
      <c r="E31" s="15"/>
      <c r="F31" s="15"/>
      <c r="G31" s="15"/>
      <c r="H31" s="30"/>
      <c r="I31" s="30"/>
      <c r="J31" s="30"/>
      <c r="K31" s="46"/>
    </row>
    <row r="32" spans="2:11" x14ac:dyDescent="0.35">
      <c r="B32" s="4" t="s">
        <v>67</v>
      </c>
      <c r="C32" s="10"/>
      <c r="D32" s="80" t="e">
        <f>INDEX(Data!$B$5:$LN$38,MATCH(Summary!$B32,Data!$B$5:$B$38,0),MATCH(Summary!$B$3,Data!$B$5:$LN$5,0))</f>
        <v>#REF!</v>
      </c>
      <c r="E32" s="10"/>
      <c r="F32" s="81" t="e">
        <f>INDEX(Data!$B$5:$LN$38,MATCH(Summary!$B32,Data!$B$5:$B$38,0),MATCH(Summary!$F$5,Data!$B$5:$LN$5,0))</f>
        <v>#REF!</v>
      </c>
      <c r="G32" s="10"/>
      <c r="H32" s="66" t="e">
        <f>INDEX(Data!$B$5:ZZ$38,MATCH(Summary!$B32,Data!$B$5:$B$38,0),MATCH(Summary!$B$3,Data!$B$5:$ZZ$5,0))/INDEX(Data!$B$5:$ZZ$38,MATCH(Summary!$B32,Data!$B$5:$B$38,0),MATCH(Summary!H$3,Data!$B$5:$ZZ$5,0))-1</f>
        <v>#REF!</v>
      </c>
      <c r="I32" s="66" t="e">
        <f>INDEX(Data!$B$5:AAA$38,MATCH(Summary!$B32,Data!$B$5:$B$38,0),MATCH(Summary!$B$3,Data!$B$5:$ZZ$5,0))/INDEX(Data!$B$5:$ZZ$38,MATCH(Summary!$B32,Data!$B$5:$B$38,0),MATCH(Summary!I$3,Data!$B$5:$ZZ$5,0))-1</f>
        <v>#REF!</v>
      </c>
      <c r="J32" s="66" t="e">
        <f>INDEX(Data!$B$5:AAB$38,MATCH(Summary!$B32,Data!$B$5:$B$38,0),MATCH(Summary!$B$3,Data!$B$5:$ZZ$5,0))/INDEX(Data!$B$5:$ZZ$38,MATCH(Summary!$B32,Data!$B$5:$B$38,0),MATCH(Summary!J$3,Data!$B$5:$ZZ$5,0))-1</f>
        <v>#REF!</v>
      </c>
      <c r="K32" s="37"/>
    </row>
    <row r="33" spans="2:11" x14ac:dyDescent="0.35">
      <c r="B33" s="4" t="s">
        <v>68</v>
      </c>
      <c r="C33" s="10"/>
      <c r="D33" s="80" t="e">
        <f>INDEX(Data!$B$5:$LN$38,MATCH(Summary!$B33,Data!$B$5:$B$38,0),MATCH(Summary!$B$3,Data!$B$5:$LN$5,0))</f>
        <v>#REF!</v>
      </c>
      <c r="E33" s="10"/>
      <c r="F33" s="81" t="e">
        <f>INDEX(Data!$B$5:$LN$38,MATCH(Summary!$B33,Data!$B$5:$B$38,0),MATCH(Summary!$F$5,Data!$B$5:$LN$5,0))</f>
        <v>#REF!</v>
      </c>
      <c r="G33" s="10"/>
      <c r="H33" s="66" t="e">
        <f>INDEX(Data!$B$5:ZZ$38,MATCH(Summary!$B33,Data!$B$5:$B$38,0),MATCH(Summary!$B$3,Data!$B$5:$ZZ$5,0))/INDEX(Data!$B$5:$ZZ$38,MATCH(Summary!$B33,Data!$B$5:$B$38,0),MATCH(Summary!H$3,Data!$B$5:$ZZ$5,0))-1</f>
        <v>#REF!</v>
      </c>
      <c r="I33" s="66" t="e">
        <f>INDEX(Data!$B$5:AAA$38,MATCH(Summary!$B33,Data!$B$5:$B$38,0),MATCH(Summary!$B$3,Data!$B$5:$ZZ$5,0))/INDEX(Data!$B$5:$ZZ$38,MATCH(Summary!$B33,Data!$B$5:$B$38,0),MATCH(Summary!I$3,Data!$B$5:$ZZ$5,0))-1</f>
        <v>#REF!</v>
      </c>
      <c r="J33" s="66" t="e">
        <f>INDEX(Data!$B$5:AAB$38,MATCH(Summary!$B33,Data!$B$5:$B$38,0),MATCH(Summary!$B$3,Data!$B$5:$ZZ$5,0))/INDEX(Data!$B$5:$ZZ$38,MATCH(Summary!$B33,Data!$B$5:$B$38,0),MATCH(Summary!J$3,Data!$B$5:$ZZ$5,0))-1</f>
        <v>#REF!</v>
      </c>
      <c r="K33" s="37"/>
    </row>
    <row r="34" spans="2:11" hidden="1" x14ac:dyDescent="0.35">
      <c r="B34" s="4" t="s">
        <v>90</v>
      </c>
      <c r="C34" s="10"/>
      <c r="D34" s="61" t="e">
        <f>INDEX(Data!$B$5:$HR$38,MATCH(Summary!$B34,Data!$B$5:$B$38,0),MATCH(Summary!$B$3,Data!$B$5:$HR$5,0))-INDEX(Data!$B$5:$CHR$38,MATCH(Summary!$B34,Data!$B$5:$B$38,0),3)</f>
        <v>#N/A</v>
      </c>
      <c r="E34" s="10"/>
      <c r="F34" s="81">
        <f>INDEX(Data!$B$5:$LN$38,MATCH(Summary!$B34,Data!$B$5:$B$38,0),MATCH(Summary!$F$5,Data!$B$5:$LN$5,0))</f>
        <v>0</v>
      </c>
      <c r="G34" s="10"/>
      <c r="H34" s="66" t="e">
        <f>INDEX(Data!$B$5:ZZ$38,MATCH(Summary!$B34,Data!$B$5:$B$38,0),MATCH(Summary!$B$3,Data!$B$5:$ZZ$5,0))/INDEX(Data!$B$5:$ZZ$38,MATCH(Summary!$B34,Data!$B$5:$B$38,0),MATCH(Summary!H$3,Data!$B$5:$ZZ$5,0))-1</f>
        <v>#DIV/0!</v>
      </c>
      <c r="I34" s="28" t="e">
        <f>INDEX(Data!$B$5:$HR$38,MATCH(Summary!$B34,Data!$B$5:$B$38,0),MATCH(Summary!$B$3,Data!$B$5:$HR$5,0))/INDEX(Data!$B$5:$HR$38,MATCH(Summary!$B34,Data!$B$5:$B$38,0),MATCH(Summary!I$3,Data!$B$5:$HR$5,0))-1</f>
        <v>#N/A</v>
      </c>
      <c r="J34" s="28" t="e">
        <f>INDEX(Data!$B$5:$HR$38,MATCH(Summary!$B34,Data!$B$5:$B$38,0),MATCH(Summary!$B$3,Data!$B$5:$HR$5,0))/INDEX(Data!$B$5:$HR$38,MATCH(Summary!$B34,Data!$B$5:$B$38,0),MATCH(Summary!J$3,Data!$B$5:$HR$5,0))-1</f>
        <v>#N/A</v>
      </c>
      <c r="K34" s="37"/>
    </row>
    <row r="35" spans="2:11" ht="15" thickBot="1" x14ac:dyDescent="0.4">
      <c r="B35" s="8"/>
      <c r="C35" s="16"/>
      <c r="D35" s="16"/>
      <c r="E35" s="16"/>
      <c r="F35" s="16"/>
      <c r="G35" s="16"/>
      <c r="H35" s="13"/>
      <c r="I35" s="13"/>
      <c r="J35" s="13"/>
      <c r="K35" s="40"/>
    </row>
    <row r="36" spans="2:11" hidden="1" x14ac:dyDescent="0.35">
      <c r="B36" s="3" t="s">
        <v>91</v>
      </c>
      <c r="C36" s="12"/>
      <c r="D36" s="12"/>
      <c r="E36" s="12"/>
      <c r="F36" s="12"/>
      <c r="G36" s="12"/>
      <c r="H36" s="12"/>
      <c r="I36" s="12"/>
      <c r="J36" s="12"/>
      <c r="K36" s="37"/>
    </row>
    <row r="37" spans="2:11" hidden="1" x14ac:dyDescent="0.35">
      <c r="B37" s="4" t="s">
        <v>92</v>
      </c>
      <c r="C37" s="12"/>
      <c r="D37" s="12"/>
      <c r="E37" s="12"/>
      <c r="F37" s="12"/>
      <c r="G37" s="12"/>
      <c r="H37" s="39" t="e">
        <f>Data!#REF!/Data!#REF!</f>
        <v>#REF!</v>
      </c>
      <c r="I37" s="209" t="s">
        <v>93</v>
      </c>
      <c r="J37" s="210"/>
      <c r="K37" s="37"/>
    </row>
    <row r="38" spans="2:11" ht="15" hidden="1" thickBot="1" x14ac:dyDescent="0.4">
      <c r="B38" s="6"/>
      <c r="C38" s="13"/>
      <c r="D38" s="13"/>
      <c r="E38" s="13"/>
      <c r="F38" s="13"/>
      <c r="G38" s="13"/>
      <c r="H38" s="13"/>
      <c r="I38" s="13"/>
      <c r="J38" s="13"/>
      <c r="K38" s="40"/>
    </row>
  </sheetData>
  <mergeCells count="2">
    <mergeCell ref="H4:J4"/>
    <mergeCell ref="I37:J37"/>
  </mergeCells>
  <conditionalFormatting sqref="D7:D14">
    <cfRule type="cellIs" dxfId="5" priority="14" operator="greaterThan">
      <formula>$F7</formula>
    </cfRule>
    <cfRule type="expression" dxfId="4" priority="15">
      <formula>"&gt;$F$7"</formula>
    </cfRule>
  </conditionalFormatting>
  <conditionalFormatting sqref="D17:D21">
    <cfRule type="cellIs" dxfId="3" priority="4" operator="lessThan">
      <formula>$F17</formula>
    </cfRule>
  </conditionalFormatting>
  <conditionalFormatting sqref="D27:D29">
    <cfRule type="cellIs" dxfId="2" priority="1" operator="greaterThan">
      <formula>$F27</formula>
    </cfRule>
    <cfRule type="expression" dxfId="1" priority="2">
      <formula>"&gt;$F$7"</formula>
    </cfRule>
  </conditionalFormatting>
  <conditionalFormatting sqref="D32:D33">
    <cfRule type="cellIs" dxfId="0" priority="3" operator="lessThan">
      <formula>$F32</formula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22BE38-D48B-4383-9A88-B0539B860397}">
  <sheetPr codeName="Sheet7"/>
  <dimension ref="B4:IL60"/>
  <sheetViews>
    <sheetView showGridLines="0" topLeftCell="FG1" zoomScale="85" zoomScaleNormal="85" workbookViewId="0">
      <selection activeCell="Q115" sqref="Q115:Q116"/>
    </sheetView>
  </sheetViews>
  <sheetFormatPr defaultRowHeight="14.5" x14ac:dyDescent="0.35"/>
  <cols>
    <col min="2" max="2" width="48.1796875" customWidth="1"/>
    <col min="3" max="3" width="2.81640625" customWidth="1"/>
    <col min="5" max="131" width="8.7265625" customWidth="1"/>
    <col min="194" max="194" width="8.81640625" customWidth="1"/>
    <col min="231" max="242" width="10.81640625" bestFit="1" customWidth="1"/>
    <col min="243" max="243" width="10.7265625" customWidth="1"/>
    <col min="244" max="244" width="11" bestFit="1" customWidth="1"/>
    <col min="246" max="246" width="11.7265625" customWidth="1"/>
  </cols>
  <sheetData>
    <row r="4" spans="2:244" ht="15" thickBot="1" x14ac:dyDescent="0.4"/>
    <row r="5" spans="2:244" ht="15" thickBot="1" x14ac:dyDescent="0.4">
      <c r="B5" s="23" t="s">
        <v>40</v>
      </c>
      <c r="C5" s="18"/>
      <c r="D5" s="19">
        <v>43644</v>
      </c>
      <c r="E5" s="19">
        <v>43647</v>
      </c>
      <c r="F5" s="19">
        <v>43648</v>
      </c>
      <c r="G5" s="19">
        <v>43649</v>
      </c>
      <c r="H5" s="19">
        <v>43650</v>
      </c>
      <c r="I5" s="19">
        <v>43651</v>
      </c>
      <c r="J5" s="19">
        <v>43654</v>
      </c>
      <c r="K5" s="19">
        <v>43655</v>
      </c>
      <c r="L5" s="19">
        <v>43656</v>
      </c>
      <c r="M5" s="19">
        <v>43657</v>
      </c>
      <c r="N5" s="19">
        <v>43658</v>
      </c>
      <c r="O5" s="19">
        <v>43661</v>
      </c>
      <c r="P5" s="19">
        <v>43662</v>
      </c>
      <c r="Q5" s="19">
        <v>43663</v>
      </c>
      <c r="R5" s="19">
        <v>43664</v>
      </c>
      <c r="S5" s="19">
        <v>43665</v>
      </c>
      <c r="T5" s="19">
        <v>43668</v>
      </c>
      <c r="U5" s="19">
        <v>43669</v>
      </c>
      <c r="V5" s="19">
        <v>43670</v>
      </c>
      <c r="W5" s="19">
        <v>43671</v>
      </c>
      <c r="X5" s="19">
        <v>43672</v>
      </c>
      <c r="Y5" s="19">
        <v>43675</v>
      </c>
      <c r="Z5" s="19">
        <v>43676</v>
      </c>
      <c r="AA5" s="19">
        <v>43677</v>
      </c>
      <c r="AB5" s="19">
        <v>43678</v>
      </c>
      <c r="AC5" s="19">
        <v>43679</v>
      </c>
      <c r="AD5" s="19">
        <v>43682</v>
      </c>
      <c r="AE5" s="19">
        <v>43683</v>
      </c>
      <c r="AF5" s="19">
        <v>43684</v>
      </c>
      <c r="AG5" s="19">
        <v>43685</v>
      </c>
      <c r="AH5" s="19">
        <v>43686</v>
      </c>
      <c r="AI5" s="19">
        <v>43689</v>
      </c>
      <c r="AJ5" s="19">
        <v>43690</v>
      </c>
      <c r="AK5" s="19">
        <v>43691</v>
      </c>
      <c r="AL5" s="19">
        <v>43693</v>
      </c>
      <c r="AM5" s="19">
        <v>43696</v>
      </c>
      <c r="AN5" s="19">
        <v>43697</v>
      </c>
      <c r="AO5" s="19">
        <v>43698</v>
      </c>
      <c r="AP5" s="19">
        <v>43699</v>
      </c>
      <c r="AQ5" s="19">
        <v>43700</v>
      </c>
      <c r="AR5" s="19">
        <v>43703</v>
      </c>
      <c r="AS5" s="19">
        <v>43704</v>
      </c>
      <c r="AT5" s="19">
        <v>43705</v>
      </c>
      <c r="AU5" s="19">
        <v>43706</v>
      </c>
      <c r="AV5" s="19">
        <v>43707</v>
      </c>
      <c r="AW5" s="19">
        <v>43710</v>
      </c>
      <c r="AX5" s="19">
        <v>43711</v>
      </c>
      <c r="AY5" s="19">
        <v>43712</v>
      </c>
      <c r="AZ5" s="19">
        <v>43713</v>
      </c>
      <c r="BA5" s="19">
        <v>43714</v>
      </c>
      <c r="BB5" s="19">
        <v>43717</v>
      </c>
      <c r="BC5" s="19">
        <v>43718</v>
      </c>
      <c r="BD5" s="19">
        <v>43719</v>
      </c>
      <c r="BE5" s="19">
        <v>43720</v>
      </c>
      <c r="BF5" s="19">
        <v>43721</v>
      </c>
      <c r="BG5" s="19">
        <v>43724</v>
      </c>
      <c r="BH5" s="19">
        <v>43725</v>
      </c>
      <c r="BI5" s="19">
        <v>43726</v>
      </c>
      <c r="BJ5" s="19">
        <v>43727</v>
      </c>
      <c r="BK5" s="19">
        <v>43728</v>
      </c>
      <c r="BL5" s="19">
        <v>43731</v>
      </c>
      <c r="BM5" s="19">
        <v>43732</v>
      </c>
      <c r="BN5" s="19">
        <v>43733</v>
      </c>
      <c r="BO5" s="19">
        <v>43734</v>
      </c>
      <c r="BP5" s="19">
        <v>43735</v>
      </c>
      <c r="BQ5" s="19">
        <v>43738</v>
      </c>
      <c r="BR5" s="19">
        <v>43739</v>
      </c>
      <c r="BS5" s="19">
        <v>43740</v>
      </c>
      <c r="BT5" s="19">
        <v>43741</v>
      </c>
      <c r="BU5" s="19">
        <v>43742</v>
      </c>
      <c r="BV5" s="19">
        <v>43745</v>
      </c>
      <c r="BW5" s="19">
        <v>43746</v>
      </c>
      <c r="BX5" s="19">
        <v>43747</v>
      </c>
      <c r="BY5" s="19">
        <v>43748</v>
      </c>
      <c r="BZ5" s="19">
        <v>43749</v>
      </c>
      <c r="CA5" s="19">
        <v>43752</v>
      </c>
      <c r="CB5" s="19">
        <v>43753</v>
      </c>
      <c r="CC5" s="19">
        <v>43754</v>
      </c>
      <c r="CD5" s="19">
        <v>43755</v>
      </c>
      <c r="CE5" s="19">
        <v>43756</v>
      </c>
      <c r="CF5" s="19">
        <v>43759</v>
      </c>
      <c r="CG5" s="19">
        <v>43760</v>
      </c>
      <c r="CH5" s="19">
        <v>43761</v>
      </c>
      <c r="CI5" s="19">
        <v>43762</v>
      </c>
      <c r="CJ5" s="19">
        <v>43763</v>
      </c>
      <c r="CK5" s="19">
        <v>43766</v>
      </c>
      <c r="CL5" s="19">
        <v>43767</v>
      </c>
      <c r="CM5" s="19">
        <v>43768</v>
      </c>
      <c r="CN5" s="19">
        <v>43769</v>
      </c>
      <c r="CO5" s="19">
        <v>43770</v>
      </c>
      <c r="CP5" s="19">
        <v>43773</v>
      </c>
      <c r="CQ5" s="19">
        <v>43774</v>
      </c>
      <c r="CR5" s="19">
        <v>43775</v>
      </c>
      <c r="CS5" s="19">
        <v>43776</v>
      </c>
      <c r="CT5" s="19">
        <v>43777</v>
      </c>
      <c r="CU5" s="19">
        <v>43780</v>
      </c>
      <c r="CV5" s="19">
        <v>43781</v>
      </c>
      <c r="CW5" s="19">
        <v>43782</v>
      </c>
      <c r="CX5" s="19">
        <v>43783</v>
      </c>
      <c r="CY5" s="19">
        <v>43784</v>
      </c>
      <c r="CZ5" s="19">
        <v>43787</v>
      </c>
      <c r="DA5" s="19">
        <v>43788</v>
      </c>
      <c r="DB5" s="19">
        <v>43789</v>
      </c>
      <c r="DC5" s="19">
        <v>43790</v>
      </c>
      <c r="DD5" s="19">
        <v>43791</v>
      </c>
      <c r="DE5" s="19">
        <v>43794</v>
      </c>
      <c r="DF5" s="19">
        <v>43795</v>
      </c>
      <c r="DG5" s="19">
        <v>43796</v>
      </c>
      <c r="DH5" s="19">
        <v>43797</v>
      </c>
      <c r="DI5" s="19">
        <v>43798</v>
      </c>
      <c r="DJ5" s="19">
        <v>43801</v>
      </c>
      <c r="DK5" s="19">
        <v>43802</v>
      </c>
      <c r="DL5" s="19">
        <v>43803</v>
      </c>
      <c r="DM5" s="19">
        <v>43804</v>
      </c>
      <c r="DN5" s="19">
        <v>43805</v>
      </c>
      <c r="DO5" s="19">
        <v>43808</v>
      </c>
      <c r="DP5" s="19">
        <v>43809</v>
      </c>
      <c r="DQ5" s="19">
        <v>43810</v>
      </c>
      <c r="DR5" s="19">
        <v>43811</v>
      </c>
      <c r="DS5" s="19">
        <v>43812</v>
      </c>
      <c r="DT5" s="19">
        <v>43815</v>
      </c>
      <c r="DU5" s="19">
        <v>43816</v>
      </c>
      <c r="DV5" s="19">
        <v>43817</v>
      </c>
      <c r="DW5" s="19">
        <v>43818</v>
      </c>
      <c r="DX5" s="19">
        <v>43819</v>
      </c>
      <c r="DY5" s="19">
        <v>43822</v>
      </c>
      <c r="DZ5" s="19">
        <v>43826</v>
      </c>
      <c r="EA5" s="19">
        <v>43829</v>
      </c>
      <c r="EB5" s="19">
        <v>43830</v>
      </c>
      <c r="EC5" s="19">
        <v>43832</v>
      </c>
      <c r="ED5" s="19">
        <v>43833</v>
      </c>
      <c r="EE5" s="19">
        <v>43836</v>
      </c>
      <c r="EF5" s="19">
        <v>43837</v>
      </c>
      <c r="EG5" s="19">
        <v>43838</v>
      </c>
      <c r="EH5" s="19">
        <v>43839</v>
      </c>
      <c r="EI5" s="19">
        <v>43840</v>
      </c>
      <c r="EJ5" s="19">
        <v>43843</v>
      </c>
      <c r="EK5" s="19">
        <v>43844</v>
      </c>
      <c r="EL5" s="19">
        <v>43845</v>
      </c>
      <c r="EM5" s="19">
        <v>43846</v>
      </c>
      <c r="EN5" s="19">
        <v>43847</v>
      </c>
      <c r="EO5" s="19">
        <v>43850</v>
      </c>
      <c r="EP5" s="19">
        <v>43851</v>
      </c>
      <c r="EQ5" s="19">
        <v>43852</v>
      </c>
      <c r="ER5" s="19">
        <v>43853</v>
      </c>
      <c r="ES5" s="19">
        <v>43854</v>
      </c>
      <c r="ET5" s="19">
        <v>43857</v>
      </c>
      <c r="EU5" s="19">
        <v>43858</v>
      </c>
      <c r="EV5" s="19">
        <v>43859</v>
      </c>
      <c r="EW5" s="19">
        <v>43860</v>
      </c>
      <c r="EX5" s="19">
        <v>43861</v>
      </c>
      <c r="EY5" s="19">
        <v>43864</v>
      </c>
      <c r="EZ5" s="19">
        <v>43865</v>
      </c>
      <c r="FA5" s="19">
        <v>43866</v>
      </c>
      <c r="FB5" s="19">
        <v>43867</v>
      </c>
      <c r="FC5" s="19">
        <v>43868</v>
      </c>
      <c r="FD5" s="19">
        <v>43871</v>
      </c>
      <c r="FE5" s="19">
        <v>43872</v>
      </c>
      <c r="FF5" s="19">
        <v>43873</v>
      </c>
      <c r="FG5" s="19">
        <v>43874</v>
      </c>
      <c r="FH5" s="19">
        <v>43875</v>
      </c>
      <c r="FI5" s="19">
        <v>43878</v>
      </c>
      <c r="FJ5" s="19">
        <v>43879</v>
      </c>
      <c r="FK5" s="19">
        <v>43880</v>
      </c>
      <c r="FL5" s="19">
        <v>43881</v>
      </c>
      <c r="FM5" s="19">
        <v>43882</v>
      </c>
      <c r="FN5" s="19">
        <v>43885</v>
      </c>
      <c r="FO5" s="19">
        <v>43886</v>
      </c>
      <c r="FP5" s="19">
        <v>43887</v>
      </c>
      <c r="FQ5" s="19">
        <v>43888</v>
      </c>
      <c r="FR5" s="19">
        <v>43889</v>
      </c>
      <c r="FS5" s="19">
        <v>43892</v>
      </c>
      <c r="FT5" s="19">
        <v>43893</v>
      </c>
      <c r="FU5" s="19">
        <v>43894</v>
      </c>
      <c r="FV5" s="19">
        <v>43895</v>
      </c>
      <c r="FW5" s="19">
        <v>43896</v>
      </c>
      <c r="FX5" s="19">
        <v>43899</v>
      </c>
      <c r="FY5" s="19">
        <v>43900</v>
      </c>
      <c r="FZ5" s="19">
        <v>43901</v>
      </c>
      <c r="GA5" s="19">
        <v>43902</v>
      </c>
      <c r="GB5" s="19">
        <v>43903</v>
      </c>
      <c r="GC5" s="19">
        <v>43906</v>
      </c>
      <c r="GD5" s="19">
        <v>43907</v>
      </c>
      <c r="GE5" s="19">
        <v>43908</v>
      </c>
      <c r="GF5" s="19">
        <v>43909</v>
      </c>
      <c r="GG5" s="19">
        <v>43910</v>
      </c>
      <c r="GH5" s="19">
        <v>43913</v>
      </c>
      <c r="GI5" s="19">
        <v>43914</v>
      </c>
      <c r="GJ5" s="19">
        <v>43915</v>
      </c>
      <c r="GK5" s="19">
        <v>43916</v>
      </c>
      <c r="GL5" s="19">
        <v>43917</v>
      </c>
      <c r="GM5" s="19">
        <v>43920</v>
      </c>
      <c r="GN5" s="19">
        <v>43921</v>
      </c>
      <c r="GO5" s="19">
        <v>43922</v>
      </c>
      <c r="GP5" s="19">
        <v>43923</v>
      </c>
      <c r="GQ5" s="19">
        <v>43924</v>
      </c>
      <c r="GR5" s="19">
        <v>43927</v>
      </c>
      <c r="GS5" s="19">
        <v>43928</v>
      </c>
      <c r="GT5" s="19">
        <v>43929</v>
      </c>
      <c r="GU5" s="19">
        <v>43930</v>
      </c>
      <c r="GV5" s="19">
        <v>43931</v>
      </c>
      <c r="GW5" s="19">
        <v>43934</v>
      </c>
      <c r="GX5" s="19">
        <v>43935</v>
      </c>
      <c r="GY5" s="19">
        <v>43936</v>
      </c>
      <c r="GZ5" s="19">
        <v>43937</v>
      </c>
      <c r="HA5" s="19">
        <v>43938</v>
      </c>
      <c r="HB5" s="19">
        <v>43941</v>
      </c>
      <c r="HC5" s="19">
        <v>43942</v>
      </c>
      <c r="HD5" s="19">
        <v>43943</v>
      </c>
      <c r="HE5" s="19">
        <v>43944</v>
      </c>
      <c r="HF5" s="19">
        <v>43945</v>
      </c>
      <c r="HG5" s="19">
        <v>43948</v>
      </c>
      <c r="HH5" s="19">
        <v>43949</v>
      </c>
      <c r="HI5" s="19">
        <v>43950</v>
      </c>
      <c r="HJ5" s="19">
        <v>43951</v>
      </c>
      <c r="HK5" s="19">
        <v>43952</v>
      </c>
      <c r="HL5" s="19">
        <v>43955</v>
      </c>
      <c r="HM5" s="19">
        <v>43956</v>
      </c>
      <c r="HN5" s="19">
        <v>43957</v>
      </c>
      <c r="HO5" s="19">
        <v>43958</v>
      </c>
      <c r="HP5" s="19">
        <v>43959</v>
      </c>
      <c r="HQ5" s="19">
        <v>43962</v>
      </c>
      <c r="HR5" s="19">
        <v>43963</v>
      </c>
      <c r="HS5" s="19">
        <v>43964</v>
      </c>
      <c r="HT5" s="19">
        <v>43965</v>
      </c>
      <c r="HU5" s="19">
        <v>43966</v>
      </c>
      <c r="HV5" s="19">
        <v>43969</v>
      </c>
      <c r="HW5" s="19">
        <v>43970</v>
      </c>
      <c r="HX5" s="19">
        <v>43971</v>
      </c>
      <c r="HY5" s="19">
        <v>43972</v>
      </c>
      <c r="HZ5" s="19">
        <v>43973</v>
      </c>
      <c r="IA5" s="19">
        <v>43976</v>
      </c>
      <c r="IB5" s="19">
        <v>43977</v>
      </c>
      <c r="IC5" s="19">
        <v>43978</v>
      </c>
      <c r="ID5" s="19">
        <v>43979</v>
      </c>
      <c r="IE5" s="19">
        <v>43980</v>
      </c>
      <c r="IF5" s="19">
        <v>43983</v>
      </c>
      <c r="IG5" s="19">
        <v>43984</v>
      </c>
      <c r="IH5" s="19">
        <v>43985</v>
      </c>
      <c r="II5" s="19">
        <v>43986</v>
      </c>
      <c r="IJ5" s="19">
        <v>43987</v>
      </c>
    </row>
    <row r="6" spans="2:244" x14ac:dyDescent="0.35">
      <c r="B6" s="3" t="s">
        <v>94</v>
      </c>
      <c r="C6" s="17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2"/>
      <c r="CQ6" s="22"/>
      <c r="CR6" s="22"/>
      <c r="CS6" s="22"/>
      <c r="CT6" s="22"/>
      <c r="CU6" s="22"/>
      <c r="CV6" s="22"/>
      <c r="CW6" s="22"/>
      <c r="CX6" s="22"/>
      <c r="CY6" s="22"/>
      <c r="CZ6" s="22"/>
      <c r="DA6" s="22"/>
      <c r="DB6" s="22"/>
      <c r="DC6" s="22"/>
      <c r="DD6" s="22"/>
      <c r="DE6" s="22"/>
      <c r="DF6" s="22"/>
      <c r="DG6" s="22"/>
      <c r="DH6" s="22"/>
      <c r="DI6" s="22"/>
      <c r="DJ6" s="22"/>
      <c r="DK6" s="22"/>
      <c r="DL6" s="22"/>
      <c r="DM6" s="22"/>
      <c r="DN6" s="22"/>
      <c r="DO6" s="22"/>
      <c r="DP6" s="22"/>
      <c r="DQ6" s="22"/>
      <c r="DR6" s="22"/>
      <c r="DS6" s="22"/>
      <c r="DT6" s="22"/>
      <c r="DU6" s="22"/>
      <c r="DV6" s="22"/>
      <c r="DW6" s="22"/>
      <c r="DX6" s="22"/>
      <c r="DY6" s="22"/>
      <c r="DZ6" s="22"/>
      <c r="EA6" s="22"/>
      <c r="EB6" s="22"/>
      <c r="EC6" s="22"/>
      <c r="ED6" s="22"/>
      <c r="EE6" s="22"/>
      <c r="EF6" s="22"/>
      <c r="EG6" s="22"/>
      <c r="EH6" s="22"/>
      <c r="EI6" s="22"/>
      <c r="EJ6" s="22"/>
      <c r="EK6" s="22"/>
      <c r="EL6" s="22"/>
      <c r="EM6" s="22"/>
      <c r="EN6" s="22"/>
      <c r="EO6" s="22"/>
      <c r="EP6" s="22"/>
      <c r="EQ6" s="22"/>
      <c r="ER6" s="22"/>
      <c r="ES6" s="22"/>
      <c r="ET6" s="22"/>
      <c r="EU6" s="22"/>
      <c r="EV6" s="22"/>
      <c r="EW6" s="22"/>
      <c r="EX6" s="22"/>
      <c r="EY6" s="22"/>
      <c r="EZ6" s="22"/>
      <c r="FA6" s="22"/>
      <c r="FB6" s="22"/>
      <c r="FC6" s="22"/>
      <c r="FD6" s="22"/>
      <c r="FE6" s="22"/>
      <c r="FF6" s="22"/>
      <c r="FG6" s="22"/>
      <c r="FH6" s="22"/>
      <c r="FI6" s="22"/>
      <c r="FJ6" s="22"/>
      <c r="FK6" s="22"/>
      <c r="FL6" s="22"/>
      <c r="FM6" s="22"/>
      <c r="FN6" s="22"/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</row>
    <row r="7" spans="2:244" x14ac:dyDescent="0.35">
      <c r="B7" s="4" t="s">
        <v>45</v>
      </c>
      <c r="C7" s="10"/>
      <c r="D7" s="25">
        <f>D42-D$19</f>
        <v>5.8252999999999994E-4</v>
      </c>
      <c r="E7" s="25">
        <f t="shared" ref="E7:BP8" si="0">E42-E$19</f>
        <v>4.1398999999999993E-4</v>
      </c>
      <c r="F7" s="25">
        <f t="shared" si="0"/>
        <v>2.2455000000000001E-4</v>
      </c>
      <c r="G7" s="25">
        <f t="shared" si="0"/>
        <v>5.6899999999999919E-5</v>
      </c>
      <c r="H7" s="25">
        <f t="shared" si="0"/>
        <v>1.5251000000000002E-4</v>
      </c>
      <c r="I7" s="25">
        <f t="shared" si="0"/>
        <v>5.4581000000000009E-4</v>
      </c>
      <c r="J7" s="25">
        <f t="shared" si="0"/>
        <v>4.4609000000000011E-4</v>
      </c>
      <c r="K7" s="25">
        <f t="shared" si="0"/>
        <v>4.005199999999997E-4</v>
      </c>
      <c r="L7" s="25">
        <f t="shared" si="0"/>
        <v>4.4815000000000046E-4</v>
      </c>
      <c r="M7" s="25">
        <f t="shared" si="0"/>
        <v>1.1380000000000071E-5</v>
      </c>
      <c r="N7" s="25">
        <f t="shared" si="0"/>
        <v>5.8392000000000036E-4</v>
      </c>
      <c r="O7" s="25">
        <f t="shared" si="0"/>
        <v>6.1155999999999971E-4</v>
      </c>
      <c r="P7" s="25">
        <f t="shared" si="0"/>
        <v>5.6879000000000022E-4</v>
      </c>
      <c r="Q7" s="25">
        <f t="shared" si="0"/>
        <v>5.5477E-4</v>
      </c>
      <c r="R7" s="25">
        <f t="shared" si="0"/>
        <v>6.2777999999999987E-4</v>
      </c>
      <c r="S7" s="25">
        <f t="shared" si="0"/>
        <v>1.2936000000000002E-4</v>
      </c>
      <c r="T7" s="25">
        <f t="shared" si="0"/>
        <v>2.4756000000000018E-4</v>
      </c>
      <c r="U7" s="25">
        <f t="shared" si="0"/>
        <v>3.7052000000000016E-4</v>
      </c>
      <c r="V7" s="25">
        <f t="shared" si="0"/>
        <v>3.2001000000000002E-4</v>
      </c>
      <c r="W7" s="25">
        <f t="shared" si="0"/>
        <v>1.1432700000000001E-3</v>
      </c>
      <c r="X7" s="25">
        <f t="shared" si="0"/>
        <v>5.2026000000000004E-4</v>
      </c>
      <c r="Y7" s="25">
        <f t="shared" si="0"/>
        <v>2.8232999999999991E-4</v>
      </c>
      <c r="Z7" s="25">
        <f t="shared" si="0"/>
        <v>5.4517999999999993E-4</v>
      </c>
      <c r="AA7" s="25">
        <f t="shared" si="0"/>
        <v>3.9911000000000005E-4</v>
      </c>
      <c r="AB7" s="25">
        <f t="shared" si="0"/>
        <v>3.6061999999999997E-4</v>
      </c>
      <c r="AC7" s="25">
        <f t="shared" si="0"/>
        <v>5.2300000000000003E-4</v>
      </c>
      <c r="AD7" s="25">
        <f t="shared" si="0"/>
        <v>7.7307999999999999E-4</v>
      </c>
      <c r="AE7" s="25">
        <f t="shared" si="0"/>
        <v>6.863000000000008E-5</v>
      </c>
      <c r="AF7" s="25">
        <f t="shared" si="0"/>
        <v>-7.8300000000001199E-6</v>
      </c>
      <c r="AG7" s="25">
        <f t="shared" si="0"/>
        <v>8.2636000000000027E-4</v>
      </c>
      <c r="AH7" s="25">
        <f t="shared" si="0"/>
        <v>6.3057E-4</v>
      </c>
      <c r="AI7" s="25">
        <f t="shared" si="0"/>
        <v>7.3394000000000009E-4</v>
      </c>
      <c r="AJ7" s="25">
        <f t="shared" si="0"/>
        <v>7.2207999999999994E-4</v>
      </c>
      <c r="AK7" s="25">
        <f t="shared" si="0"/>
        <v>8.2154000000000016E-4</v>
      </c>
      <c r="AL7" s="25">
        <f t="shared" si="0"/>
        <v>1.2370100000000002E-3</v>
      </c>
      <c r="AM7" s="25">
        <f t="shared" si="0"/>
        <v>1.43713E-3</v>
      </c>
      <c r="AN7" s="25">
        <f t="shared" si="0"/>
        <v>1.1665600000000001E-3</v>
      </c>
      <c r="AO7" s="25">
        <f t="shared" si="0"/>
        <v>1.0877599999999997E-3</v>
      </c>
      <c r="AP7" s="25">
        <f t="shared" si="0"/>
        <v>9.8048999999999988E-4</v>
      </c>
      <c r="AQ7" s="25">
        <f t="shared" si="0"/>
        <v>1.0632300000000001E-3</v>
      </c>
      <c r="AR7" s="25">
        <f t="shared" si="0"/>
        <v>1.0132299999999999E-3</v>
      </c>
      <c r="AS7" s="25">
        <f t="shared" si="0"/>
        <v>1.2870800000000001E-3</v>
      </c>
      <c r="AT7" s="25">
        <f t="shared" si="0"/>
        <v>8.9976999999999982E-4</v>
      </c>
      <c r="AU7" s="25">
        <f t="shared" si="0"/>
        <v>1.5712899999999995E-3</v>
      </c>
      <c r="AV7" s="25">
        <f t="shared" si="0"/>
        <v>1.7199299999999999E-3</v>
      </c>
      <c r="AW7" s="25">
        <f t="shared" si="0"/>
        <v>1.6745E-3</v>
      </c>
      <c r="AX7" s="25">
        <f t="shared" si="0"/>
        <v>1.5120300000000001E-3</v>
      </c>
      <c r="AY7" s="25">
        <f t="shared" si="0"/>
        <v>1.7872100000000002E-3</v>
      </c>
      <c r="AZ7" s="25">
        <f t="shared" si="0"/>
        <v>1.46816E-3</v>
      </c>
      <c r="BA7" s="25">
        <f t="shared" si="0"/>
        <v>1.4182599999999997E-3</v>
      </c>
      <c r="BB7" s="25">
        <f t="shared" si="0"/>
        <v>1.53849E-3</v>
      </c>
      <c r="BC7" s="25">
        <f t="shared" si="0"/>
        <v>1.22941E-3</v>
      </c>
      <c r="BD7" s="25">
        <f t="shared" si="0"/>
        <v>1.4292899999999999E-3</v>
      </c>
      <c r="BE7" s="25">
        <f t="shared" si="0"/>
        <v>5.4590999999999993E-4</v>
      </c>
      <c r="BF7" s="25">
        <f t="shared" si="0"/>
        <v>3.2960999999999993E-4</v>
      </c>
      <c r="BG7" s="25">
        <f t="shared" si="0"/>
        <v>9.3042999999999999E-4</v>
      </c>
      <c r="BH7" s="25">
        <f t="shared" si="0"/>
        <v>1.2238699999999999E-3</v>
      </c>
      <c r="BI7" s="25">
        <f t="shared" si="0"/>
        <v>1.8679199999999999E-3</v>
      </c>
      <c r="BJ7" s="25">
        <f t="shared" si="0"/>
        <v>1.35082E-3</v>
      </c>
      <c r="BK7" s="25">
        <f t="shared" si="0"/>
        <v>1.5020700000000001E-3</v>
      </c>
      <c r="BL7" s="25">
        <f t="shared" si="0"/>
        <v>1.2942299999999999E-3</v>
      </c>
      <c r="BM7" s="25">
        <f t="shared" si="0"/>
        <v>1.5889599999999997E-3</v>
      </c>
      <c r="BN7" s="25">
        <f t="shared" si="0"/>
        <v>8.9059999999999996E-4</v>
      </c>
      <c r="BO7" s="25">
        <f t="shared" si="0"/>
        <v>1.22576E-3</v>
      </c>
      <c r="BP7" s="25">
        <f t="shared" si="0"/>
        <v>1.18954E-3</v>
      </c>
      <c r="BQ7" s="25">
        <f t="shared" ref="BQ7:EB10" si="1">BQ42-BQ$19</f>
        <v>1.0941799999999999E-3</v>
      </c>
      <c r="BR7" s="25">
        <f t="shared" si="1"/>
        <v>1.3443300000000001E-3</v>
      </c>
      <c r="BS7" s="25">
        <f t="shared" si="1"/>
        <v>1.4095100000000001E-3</v>
      </c>
      <c r="BT7" s="25">
        <f t="shared" si="1"/>
        <v>1.2527899999999999E-3</v>
      </c>
      <c r="BU7" s="25">
        <f t="shared" si="1"/>
        <v>1.23646E-3</v>
      </c>
      <c r="BV7" s="25">
        <f t="shared" si="1"/>
        <v>1.0844799999999999E-3</v>
      </c>
      <c r="BW7" s="25">
        <f t="shared" si="1"/>
        <v>1.1026299999999998E-3</v>
      </c>
      <c r="BX7" s="25">
        <f t="shared" si="1"/>
        <v>1.0090400000000001E-3</v>
      </c>
      <c r="BY7" s="25">
        <f t="shared" si="1"/>
        <v>1.10213E-3</v>
      </c>
      <c r="BZ7" s="25">
        <f t="shared" si="1"/>
        <v>9.0002000000000007E-4</v>
      </c>
      <c r="CA7" s="25">
        <f t="shared" si="1"/>
        <v>9.8196999999999998E-4</v>
      </c>
      <c r="CB7" s="25">
        <f t="shared" si="1"/>
        <v>2.9396000000000001E-4</v>
      </c>
      <c r="CC7" s="25">
        <f t="shared" si="1"/>
        <v>7.0202000000000003E-4</v>
      </c>
      <c r="CD7" s="25">
        <f t="shared" si="1"/>
        <v>8.2346999999999997E-4</v>
      </c>
      <c r="CE7" s="25">
        <f t="shared" si="1"/>
        <v>7.1876000000000004E-4</v>
      </c>
      <c r="CF7" s="25">
        <f t="shared" si="1"/>
        <v>7.3995000000000007E-4</v>
      </c>
      <c r="CG7" s="25">
        <f t="shared" si="1"/>
        <v>9.2661000000000002E-4</v>
      </c>
      <c r="CH7" s="25">
        <f t="shared" si="1"/>
        <v>7.8804000000000005E-4</v>
      </c>
      <c r="CI7" s="25">
        <f t="shared" si="1"/>
        <v>7.4016000000000012E-4</v>
      </c>
      <c r="CJ7" s="25">
        <f t="shared" si="1"/>
        <v>6.4349000000000003E-4</v>
      </c>
      <c r="CK7" s="25">
        <f t="shared" si="1"/>
        <v>7.3830999999999994E-4</v>
      </c>
      <c r="CL7" s="25">
        <f t="shared" si="1"/>
        <v>8.154900000000001E-4</v>
      </c>
      <c r="CM7" s="25">
        <f t="shared" si="1"/>
        <v>7.5348000000000006E-4</v>
      </c>
      <c r="CN7" s="25">
        <f t="shared" si="1"/>
        <v>6.1480000000000009E-4</v>
      </c>
      <c r="CO7" s="25">
        <f t="shared" si="1"/>
        <v>7.0975000000000009E-4</v>
      </c>
      <c r="CP7" s="25">
        <f t="shared" si="1"/>
        <v>7.9294000000000022E-4</v>
      </c>
      <c r="CQ7" s="25">
        <f t="shared" si="1"/>
        <v>3.9794000000000006E-4</v>
      </c>
      <c r="CR7" s="25">
        <f t="shared" si="1"/>
        <v>4.5898000000000011E-4</v>
      </c>
      <c r="CS7" s="25">
        <f t="shared" si="1"/>
        <v>1.9802000000000014E-4</v>
      </c>
      <c r="CT7" s="25">
        <f t="shared" si="1"/>
        <v>5.3929999999999994E-4</v>
      </c>
      <c r="CU7" s="25">
        <f t="shared" si="1"/>
        <v>4.3658999999999972E-4</v>
      </c>
      <c r="CV7" s="25">
        <f t="shared" si="1"/>
        <v>8.0334000000000004E-4</v>
      </c>
      <c r="CW7" s="25">
        <f t="shared" si="1"/>
        <v>1.0637699999999999E-3</v>
      </c>
      <c r="CX7" s="25">
        <f t="shared" si="1"/>
        <v>1.1013499999999999E-3</v>
      </c>
      <c r="CY7" s="25">
        <f t="shared" si="1"/>
        <v>1.2138399999999999E-3</v>
      </c>
      <c r="CZ7" s="25">
        <f t="shared" si="1"/>
        <v>9.0429000000000019E-4</v>
      </c>
      <c r="DA7" s="25">
        <f t="shared" si="1"/>
        <v>1.16478E-3</v>
      </c>
      <c r="DB7" s="25">
        <f t="shared" si="1"/>
        <v>1.0793599999999999E-3</v>
      </c>
      <c r="DC7" s="25">
        <f t="shared" si="1"/>
        <v>1.27969E-3</v>
      </c>
      <c r="DD7" s="25">
        <f t="shared" si="1"/>
        <v>1.38491E-3</v>
      </c>
      <c r="DE7" s="25">
        <f t="shared" si="1"/>
        <v>1.0636899999999999E-3</v>
      </c>
      <c r="DF7" s="25">
        <f t="shared" si="1"/>
        <v>1.0701199999999999E-3</v>
      </c>
      <c r="DG7" s="25">
        <f t="shared" si="1"/>
        <v>1.21507E-3</v>
      </c>
      <c r="DH7" s="25">
        <f t="shared" si="1"/>
        <v>1.28009E-3</v>
      </c>
      <c r="DI7" s="25">
        <f t="shared" si="1"/>
        <v>1.57792E-3</v>
      </c>
      <c r="DJ7" s="25">
        <f t="shared" si="1"/>
        <v>1.4192E-3</v>
      </c>
      <c r="DK7" s="25">
        <f t="shared" si="1"/>
        <v>1.4253899999999999E-3</v>
      </c>
      <c r="DL7" s="25">
        <f t="shared" si="1"/>
        <v>9.7372000000000018E-4</v>
      </c>
      <c r="DM7" s="25">
        <f t="shared" si="1"/>
        <v>1.3838999999999998E-3</v>
      </c>
      <c r="DN7" s="25">
        <f t="shared" si="1"/>
        <v>1.25069E-3</v>
      </c>
      <c r="DO7" s="25">
        <f t="shared" si="1"/>
        <v>1.2384099999999999E-3</v>
      </c>
      <c r="DP7" s="25">
        <f t="shared" si="1"/>
        <v>1.2081500000000001E-3</v>
      </c>
      <c r="DQ7" s="25">
        <f t="shared" si="1"/>
        <v>1.1904700000000001E-3</v>
      </c>
      <c r="DR7" s="25">
        <f t="shared" si="1"/>
        <v>1.0677900000000001E-3</v>
      </c>
      <c r="DS7" s="25">
        <f t="shared" si="1"/>
        <v>1.4715800000000001E-3</v>
      </c>
      <c r="DT7" s="25">
        <f t="shared" si="1"/>
        <v>9.1650000000000021E-4</v>
      </c>
      <c r="DU7" s="25">
        <f t="shared" si="1"/>
        <v>1.0744800000000001E-3</v>
      </c>
      <c r="DV7" s="25">
        <f t="shared" si="1"/>
        <v>9.5524999999999994E-4</v>
      </c>
      <c r="DW7" s="25">
        <f t="shared" si="1"/>
        <v>1.4462699999999999E-3</v>
      </c>
      <c r="DX7" s="25">
        <f t="shared" si="1"/>
        <v>1.2079100000000002E-3</v>
      </c>
      <c r="DY7" s="25">
        <f t="shared" si="1"/>
        <v>9.9952999999999999E-4</v>
      </c>
      <c r="DZ7" s="25">
        <f t="shared" si="1"/>
        <v>1.08675E-3</v>
      </c>
      <c r="EA7" s="25">
        <f t="shared" si="1"/>
        <v>1.1099199999999999E-3</v>
      </c>
      <c r="EB7" s="25">
        <f t="shared" si="1"/>
        <v>1.0409E-3</v>
      </c>
      <c r="EC7" s="25">
        <f t="shared" ref="EC7:GN13" si="2">EC42-EC$19</f>
        <v>1.2510000000000002E-3</v>
      </c>
      <c r="ED7" s="25">
        <f t="shared" si="2"/>
        <v>1.1792999999999999E-3</v>
      </c>
      <c r="EE7" s="25">
        <f t="shared" si="2"/>
        <v>1.1056000000000002E-3</v>
      </c>
      <c r="EF7" s="25">
        <f t="shared" si="2"/>
        <v>1.1217999999999998E-3</v>
      </c>
      <c r="EG7" s="25">
        <f t="shared" si="2"/>
        <v>1.0637000000000003E-3</v>
      </c>
      <c r="EH7" s="25">
        <f t="shared" si="2"/>
        <v>1.2987000000000003E-3</v>
      </c>
      <c r="EI7" s="25">
        <f t="shared" si="2"/>
        <v>1.0620999999999996E-3</v>
      </c>
      <c r="EJ7" s="25">
        <f t="shared" si="2"/>
        <v>1.1405999999999999E-3</v>
      </c>
      <c r="EK7" s="25">
        <f t="shared" si="2"/>
        <v>8.1269999999999997E-4</v>
      </c>
      <c r="EL7" s="25">
        <f t="shared" si="2"/>
        <v>9.6190000000000034E-4</v>
      </c>
      <c r="EM7" s="25">
        <f t="shared" si="2"/>
        <v>1.0441000000000001E-3</v>
      </c>
      <c r="EN7" s="25">
        <f t="shared" si="2"/>
        <v>1.1015999999999999E-3</v>
      </c>
      <c r="EO7" s="25">
        <f t="shared" si="2"/>
        <v>7.5869999999999974E-4</v>
      </c>
      <c r="EP7" s="25">
        <f t="shared" si="2"/>
        <v>9.6559999999999984E-4</v>
      </c>
      <c r="EQ7" s="25">
        <f t="shared" si="2"/>
        <v>8.0109999999999979E-4</v>
      </c>
      <c r="ER7" s="25">
        <f t="shared" si="2"/>
        <v>9.7690000000000016E-4</v>
      </c>
      <c r="ES7" s="25">
        <f t="shared" si="2"/>
        <v>8.9690000000000017E-4</v>
      </c>
      <c r="ET7" s="25">
        <f t="shared" si="2"/>
        <v>7.1400000000000001E-4</v>
      </c>
      <c r="EU7" s="25">
        <f t="shared" si="2"/>
        <v>4.4050000000000003E-4</v>
      </c>
      <c r="EV7" s="25">
        <f t="shared" si="2"/>
        <v>7.5989999999999999E-4</v>
      </c>
      <c r="EW7" s="25">
        <f t="shared" si="2"/>
        <v>5.9880000000000003E-4</v>
      </c>
      <c r="EX7" s="25">
        <f t="shared" si="2"/>
        <v>4.6780000000000004E-4</v>
      </c>
      <c r="EY7" s="25">
        <f t="shared" si="2"/>
        <v>5.1769999999999995E-4</v>
      </c>
      <c r="EZ7" s="25">
        <f t="shared" si="2"/>
        <v>9.7149999999999992E-4</v>
      </c>
      <c r="FA7" s="25">
        <f t="shared" si="2"/>
        <v>6.4820000000000003E-4</v>
      </c>
      <c r="FB7" s="25">
        <f t="shared" si="2"/>
        <v>7.9260000000000008E-4</v>
      </c>
      <c r="FC7" s="25">
        <f t="shared" si="2"/>
        <v>5.1839999999999992E-4</v>
      </c>
      <c r="FD7" s="25">
        <f t="shared" si="2"/>
        <v>7.0129999999999997E-4</v>
      </c>
      <c r="FE7" s="25">
        <f t="shared" si="2"/>
        <v>2.5100000000000003E-4</v>
      </c>
      <c r="FF7" s="25">
        <f t="shared" si="2"/>
        <v>2.8200000000000002E-4</v>
      </c>
      <c r="FG7" s="25">
        <f t="shared" si="2"/>
        <v>7.1089999999999999E-4</v>
      </c>
      <c r="FH7" s="25">
        <f t="shared" si="2"/>
        <v>5.4600000000000004E-4</v>
      </c>
      <c r="FI7" s="25">
        <f t="shared" si="2"/>
        <v>6.4769999999999997E-4</v>
      </c>
      <c r="FJ7" s="25">
        <f t="shared" si="2"/>
        <v>9.4059999999999999E-4</v>
      </c>
      <c r="FK7" s="25">
        <f t="shared" si="2"/>
        <v>1.0485E-3</v>
      </c>
      <c r="FL7" s="25">
        <f t="shared" si="2"/>
        <v>9.7530000000000002E-4</v>
      </c>
      <c r="FM7" s="25">
        <f t="shared" si="2"/>
        <v>7.7240000000000002E-4</v>
      </c>
      <c r="FN7" s="25">
        <f t="shared" si="2"/>
        <v>9.6879999999999991E-4</v>
      </c>
      <c r="FO7" s="25">
        <f t="shared" si="2"/>
        <v>1.212E-3</v>
      </c>
      <c r="FP7" s="25">
        <f t="shared" si="2"/>
        <v>1.1589999999999999E-3</v>
      </c>
      <c r="FQ7" s="25">
        <f t="shared" si="2"/>
        <v>1.5388000000000001E-3</v>
      </c>
      <c r="FR7" s="25">
        <f t="shared" si="2"/>
        <v>1.5681E-3</v>
      </c>
      <c r="FS7" s="25">
        <f t="shared" si="2"/>
        <v>1.9495999999999999E-3</v>
      </c>
      <c r="FT7" s="25">
        <f t="shared" si="2"/>
        <v>1.9775999999999999E-3</v>
      </c>
      <c r="FU7" s="25">
        <f t="shared" si="2"/>
        <v>1.3489999999999999E-3</v>
      </c>
      <c r="FV7" s="25">
        <f t="shared" si="2"/>
        <v>1.8591E-3</v>
      </c>
      <c r="FW7" s="25">
        <f t="shared" si="2"/>
        <v>1.4599999999999999E-3</v>
      </c>
      <c r="FX7" s="25">
        <f t="shared" si="2"/>
        <v>3.0047000000000003E-3</v>
      </c>
      <c r="FY7" s="25">
        <f t="shared" si="2"/>
        <v>2.7273000000000002E-3</v>
      </c>
      <c r="FZ7" s="25">
        <f t="shared" si="2"/>
        <v>3.2456999999999998E-3</v>
      </c>
      <c r="GA7" s="25">
        <f t="shared" si="2"/>
        <v>1.7596999999999999E-3</v>
      </c>
      <c r="GB7" s="25">
        <f t="shared" si="2"/>
        <v>4.1197999999999999E-3</v>
      </c>
      <c r="GC7" s="25">
        <f t="shared" si="2"/>
        <v>5.6611999999999999E-3</v>
      </c>
      <c r="GD7" s="25">
        <f t="shared" si="2"/>
        <v>6.5595999999999996E-3</v>
      </c>
      <c r="GE7" s="25">
        <f t="shared" si="2"/>
        <v>6.1145999999999995E-3</v>
      </c>
      <c r="GF7" s="25">
        <f t="shared" si="2"/>
        <v>4.7035999999999996E-3</v>
      </c>
      <c r="GG7" s="25">
        <f t="shared" si="2"/>
        <v>3.9053999999999998E-3</v>
      </c>
      <c r="GH7" s="25">
        <f t="shared" si="2"/>
        <v>4.6087999999999997E-3</v>
      </c>
      <c r="GI7" s="25">
        <f t="shared" si="2"/>
        <v>4.7568000000000003E-3</v>
      </c>
      <c r="GJ7" s="25">
        <f t="shared" si="2"/>
        <v>3.9213000000000008E-3</v>
      </c>
      <c r="GK7" s="25">
        <f t="shared" si="2"/>
        <v>3.8091999999999996E-3</v>
      </c>
      <c r="GL7" s="25">
        <f t="shared" si="2"/>
        <v>3.3446000000000001E-3</v>
      </c>
      <c r="GM7" s="25">
        <f t="shared" si="2"/>
        <v>3.5660000000000002E-3</v>
      </c>
      <c r="GN7" s="25">
        <f t="shared" si="2"/>
        <v>3.9833999999999998E-3</v>
      </c>
      <c r="GO7" s="25">
        <f t="shared" ref="GO7:HV14" si="3">GO42-GO$19</f>
        <v>4.7241999999999996E-3</v>
      </c>
      <c r="GP7" s="25">
        <f t="shared" si="3"/>
        <v>4.7343999999999997E-3</v>
      </c>
      <c r="GQ7" s="25">
        <f t="shared" si="3"/>
        <v>4.8193999999999997E-3</v>
      </c>
      <c r="GR7" s="25">
        <f t="shared" si="3"/>
        <v>4.5192999999999995E-3</v>
      </c>
      <c r="GS7" s="25">
        <f t="shared" si="3"/>
        <v>4.5066999999999998E-3</v>
      </c>
      <c r="GT7" s="25">
        <f t="shared" si="3"/>
        <v>5.0157000000000005E-3</v>
      </c>
      <c r="GU7" s="25">
        <f t="shared" si="3"/>
        <v>5.2757000000000004E-3</v>
      </c>
      <c r="GV7" s="25">
        <f t="shared" si="3"/>
        <v>5.2757000000000004E-3</v>
      </c>
      <c r="GW7" s="25">
        <f t="shared" si="3"/>
        <v>5.3106999999999998E-3</v>
      </c>
      <c r="GX7" s="25">
        <f t="shared" si="3"/>
        <v>5.7586999999999994E-3</v>
      </c>
      <c r="GY7" s="25">
        <f t="shared" si="3"/>
        <v>5.9825E-3</v>
      </c>
      <c r="GZ7" s="25">
        <f t="shared" si="3"/>
        <v>6.221E-3</v>
      </c>
      <c r="HA7" s="25">
        <f t="shared" si="3"/>
        <v>6.0122999999999999E-3</v>
      </c>
      <c r="HB7" s="25">
        <f t="shared" si="3"/>
        <v>6.5584000000000007E-3</v>
      </c>
      <c r="HC7" s="25">
        <f t="shared" si="3"/>
        <v>6.6677000000000004E-3</v>
      </c>
      <c r="HD7" s="25">
        <f t="shared" si="3"/>
        <v>7.1331999999999993E-3</v>
      </c>
      <c r="HE7" s="25">
        <f t="shared" si="3"/>
        <v>6.8269999999999989E-3</v>
      </c>
      <c r="HF7" s="25">
        <f t="shared" si="3"/>
        <v>6.6774999999999994E-3</v>
      </c>
      <c r="HG7" s="25">
        <f t="shared" si="3"/>
        <v>6.0713999999999994E-3</v>
      </c>
      <c r="HH7" s="25">
        <f t="shared" si="3"/>
        <v>5.8986000000000004E-3</v>
      </c>
      <c r="HI7" s="25">
        <f t="shared" si="3"/>
        <v>5.7266999999999995E-3</v>
      </c>
      <c r="HJ7" s="25">
        <f t="shared" si="3"/>
        <v>6.3266999999999993E-3</v>
      </c>
      <c r="HK7" s="25">
        <f t="shared" si="3"/>
        <v>6.3266999999999993E-3</v>
      </c>
      <c r="HL7" s="25">
        <f t="shared" si="3"/>
        <v>6.1737000000000007E-3</v>
      </c>
      <c r="HM7" s="25">
        <f t="shared" si="3"/>
        <v>6.2737000000000001E-3</v>
      </c>
      <c r="HN7" s="25">
        <f t="shared" si="3"/>
        <v>6.5072000000000003E-3</v>
      </c>
      <c r="HO7" s="25">
        <f t="shared" si="3"/>
        <v>6.4593999999999997E-3</v>
      </c>
      <c r="HP7" s="25">
        <f t="shared" si="3"/>
        <v>6.1593999999999998E-3</v>
      </c>
      <c r="HQ7" s="25">
        <f t="shared" si="3"/>
        <v>5.6623000000000003E-3</v>
      </c>
      <c r="HR7" s="25">
        <f t="shared" si="3"/>
        <v>6.0638999999999997E-3</v>
      </c>
      <c r="HS7" s="25">
        <f t="shared" si="3"/>
        <v>6.2258999999999995E-3</v>
      </c>
      <c r="HT7" s="25">
        <f t="shared" si="3"/>
        <v>5.0356999999999997E-3</v>
      </c>
      <c r="HU7" s="25">
        <f t="shared" si="3"/>
        <v>4.8973000000000003E-3</v>
      </c>
      <c r="HV7" s="25">
        <f>HV42-HV$19</f>
        <v>4.6972999999999997E-3</v>
      </c>
      <c r="HW7" s="25">
        <f t="shared" ref="HW7:IJ7" si="4">HW42-HW$19</f>
        <v>4.3346000000000001E-3</v>
      </c>
      <c r="HX7" s="25">
        <f t="shared" si="4"/>
        <v>4.2677999999999995E-3</v>
      </c>
      <c r="HY7" s="25">
        <f t="shared" si="4"/>
        <v>4.2254000000000007E-3</v>
      </c>
      <c r="HZ7" s="25">
        <f t="shared" si="4"/>
        <v>4.3473999999999995E-3</v>
      </c>
      <c r="IA7" s="25">
        <f t="shared" si="4"/>
        <v>4.3495000000000001E-3</v>
      </c>
      <c r="IB7" s="25">
        <f t="shared" si="4"/>
        <v>3.9278000000000004E-3</v>
      </c>
      <c r="IC7" s="25">
        <f t="shared" si="4"/>
        <v>4.0277999999999998E-3</v>
      </c>
      <c r="ID7" s="25">
        <f t="shared" si="4"/>
        <v>4.2477999999999995E-3</v>
      </c>
      <c r="IE7" s="25">
        <f t="shared" si="4"/>
        <v>3.5427000000000002E-3</v>
      </c>
      <c r="IF7" s="25">
        <f t="shared" si="4"/>
        <v>2.8893E-3</v>
      </c>
      <c r="IG7" s="25">
        <f t="shared" si="4"/>
        <v>3.1611E-3</v>
      </c>
      <c r="IH7" s="25">
        <f t="shared" si="4"/>
        <v>3.1581000000000005E-3</v>
      </c>
      <c r="II7" s="25">
        <f t="shared" si="4"/>
        <v>3.1032E-3</v>
      </c>
      <c r="IJ7" s="25">
        <f t="shared" si="4"/>
        <v>2.8631999999999998E-3</v>
      </c>
    </row>
    <row r="8" spans="2:244" x14ac:dyDescent="0.35">
      <c r="B8" s="4" t="s">
        <v>46</v>
      </c>
      <c r="C8" s="10"/>
      <c r="D8" s="25">
        <f t="shared" ref="D8:S14" si="5">D43-D$19</f>
        <v>-1.8584499999999998E-3</v>
      </c>
      <c r="E8" s="25">
        <f t="shared" si="5"/>
        <v>-2.359E-3</v>
      </c>
      <c r="F8" s="25">
        <f t="shared" si="5"/>
        <v>-2.4499999999999999E-3</v>
      </c>
      <c r="G8" s="25">
        <f t="shared" si="5"/>
        <v>-2.31E-3</v>
      </c>
      <c r="H8" s="25">
        <f t="shared" si="5"/>
        <v>-2.2599999999999999E-3</v>
      </c>
      <c r="I8" s="25">
        <f t="shared" si="5"/>
        <v>-2.2060000000000001E-3</v>
      </c>
      <c r="J8" s="25">
        <f t="shared" si="5"/>
        <v>-2.1710000000000002E-3</v>
      </c>
      <c r="K8" s="25">
        <f t="shared" si="5"/>
        <v>-2.2500000000000003E-3</v>
      </c>
      <c r="L8" s="25">
        <f t="shared" si="5"/>
        <v>-2.1699999999999996E-3</v>
      </c>
      <c r="M8" s="25">
        <f t="shared" si="5"/>
        <v>-2.4099999999999998E-3</v>
      </c>
      <c r="N8" s="25">
        <f t="shared" si="5"/>
        <v>-2.274E-3</v>
      </c>
      <c r="O8" s="25">
        <f t="shared" si="5"/>
        <v>-2.2409999999999999E-3</v>
      </c>
      <c r="P8" s="25">
        <f t="shared" si="5"/>
        <v>-2.1389999999999998E-3</v>
      </c>
      <c r="Q8" s="25">
        <f t="shared" si="5"/>
        <v>-2.1200000000000004E-3</v>
      </c>
      <c r="R8" s="25">
        <f t="shared" si="5"/>
        <v>-2.2399999999999998E-3</v>
      </c>
      <c r="S8" s="25">
        <f t="shared" si="5"/>
        <v>-2.3020000000000002E-3</v>
      </c>
      <c r="T8" s="25">
        <f t="shared" si="0"/>
        <v>-2.2569999999999999E-3</v>
      </c>
      <c r="U8" s="25">
        <f t="shared" si="0"/>
        <v>-2.3499999999999997E-3</v>
      </c>
      <c r="V8" s="25">
        <f t="shared" si="0"/>
        <v>-2.2500000000000003E-3</v>
      </c>
      <c r="W8" s="25">
        <f t="shared" si="0"/>
        <v>-1.99E-3</v>
      </c>
      <c r="X8" s="25">
        <f t="shared" si="0"/>
        <v>-2.1679999999999998E-3</v>
      </c>
      <c r="Y8" s="25">
        <f t="shared" si="0"/>
        <v>-2.2699999999999999E-3</v>
      </c>
      <c r="Z8" s="25">
        <f t="shared" si="0"/>
        <v>-2.2399999999999998E-3</v>
      </c>
      <c r="AA8" s="25">
        <f t="shared" si="0"/>
        <v>-2.2700000000000003E-3</v>
      </c>
      <c r="AB8" s="25">
        <f t="shared" si="0"/>
        <v>-2.065E-3</v>
      </c>
      <c r="AC8" s="25">
        <f t="shared" si="0"/>
        <v>-2.0200000000000001E-3</v>
      </c>
      <c r="AD8" s="25">
        <f t="shared" si="0"/>
        <v>-1.9769999999999996E-3</v>
      </c>
      <c r="AE8" s="25">
        <f t="shared" si="0"/>
        <v>-2.2199999999999998E-3</v>
      </c>
      <c r="AF8" s="25">
        <f t="shared" si="0"/>
        <v>-2.1800000000000005E-3</v>
      </c>
      <c r="AG8" s="25">
        <f t="shared" si="0"/>
        <v>-1.8650000000000001E-3</v>
      </c>
      <c r="AH8" s="25">
        <f t="shared" si="0"/>
        <v>-2.0600000000000002E-3</v>
      </c>
      <c r="AI8" s="25">
        <f t="shared" si="0"/>
        <v>-2.0100000000000001E-3</v>
      </c>
      <c r="AJ8" s="25">
        <f t="shared" si="0"/>
        <v>-1.9299999999999996E-3</v>
      </c>
      <c r="AK8" s="25">
        <f t="shared" si="0"/>
        <v>-1.6899999999999997E-3</v>
      </c>
      <c r="AL8" s="25">
        <f t="shared" si="0"/>
        <v>-8.9499999999999996E-4</v>
      </c>
      <c r="AM8" s="25">
        <f t="shared" si="0"/>
        <v>-1.49E-3</v>
      </c>
      <c r="AN8" s="25">
        <f t="shared" si="0"/>
        <v>-1.7199999999999997E-3</v>
      </c>
      <c r="AO8" s="25">
        <f t="shared" si="0"/>
        <v>-1.8600000000000005E-3</v>
      </c>
      <c r="AP8" s="25">
        <f t="shared" si="0"/>
        <v>-1.9700000000000004E-3</v>
      </c>
      <c r="AQ8" s="25">
        <f t="shared" si="0"/>
        <v>-1.99E-3</v>
      </c>
      <c r="AR8" s="25">
        <f t="shared" si="0"/>
        <v>-1.98E-3</v>
      </c>
      <c r="AS8" s="25">
        <f t="shared" si="0"/>
        <v>-1.6530000000000004E-3</v>
      </c>
      <c r="AT8" s="25">
        <f t="shared" si="0"/>
        <v>-1.5899999999999998E-3</v>
      </c>
      <c r="AU8" s="25">
        <f t="shared" si="0"/>
        <v>-1.5E-3</v>
      </c>
      <c r="AV8" s="25">
        <f t="shared" si="0"/>
        <v>-1.6150000000000001E-3</v>
      </c>
      <c r="AW8" s="25">
        <f t="shared" si="0"/>
        <v>-1.7199999999999997E-3</v>
      </c>
      <c r="AX8" s="25">
        <f t="shared" si="0"/>
        <v>-1.7100000000000001E-3</v>
      </c>
      <c r="AY8" s="25">
        <f t="shared" si="0"/>
        <v>-1.5499999999999993E-3</v>
      </c>
      <c r="AZ8" s="25">
        <f t="shared" si="0"/>
        <v>-1.56E-3</v>
      </c>
      <c r="BA8" s="25">
        <f t="shared" si="0"/>
        <v>-1.6000000000000003E-3</v>
      </c>
      <c r="BB8" s="25">
        <f t="shared" si="0"/>
        <v>-1.56E-3</v>
      </c>
      <c r="BC8" s="25">
        <f t="shared" si="0"/>
        <v>-1.6500000000000004E-3</v>
      </c>
      <c r="BD8" s="25">
        <f t="shared" si="0"/>
        <v>-1.6699999999999998E-3</v>
      </c>
      <c r="BE8" s="25">
        <f t="shared" si="0"/>
        <v>-1.8600000000000003E-3</v>
      </c>
      <c r="BF8" s="25">
        <f t="shared" si="0"/>
        <v>-2.0200000000000001E-3</v>
      </c>
      <c r="BG8" s="25">
        <f t="shared" si="0"/>
        <v>-1.9599999999999999E-3</v>
      </c>
      <c r="BH8" s="25">
        <f t="shared" si="0"/>
        <v>-1.6200000000000003E-3</v>
      </c>
      <c r="BI8" s="25">
        <f t="shared" si="0"/>
        <v>-1.6900000000000001E-3</v>
      </c>
      <c r="BJ8" s="25">
        <f t="shared" si="0"/>
        <v>-1.5300000000000001E-3</v>
      </c>
      <c r="BK8" s="25">
        <f t="shared" si="0"/>
        <v>-1.3000000000000002E-3</v>
      </c>
      <c r="BL8" s="25">
        <f t="shared" si="0"/>
        <v>-1.6100000000000003E-3</v>
      </c>
      <c r="BM8" s="25">
        <f t="shared" si="0"/>
        <v>-1.2900000000000003E-3</v>
      </c>
      <c r="BN8" s="25">
        <f t="shared" si="0"/>
        <v>-1.4799999999999998E-3</v>
      </c>
      <c r="BO8" s="25">
        <f t="shared" si="0"/>
        <v>-1.7100000000000004E-3</v>
      </c>
      <c r="BP8" s="25">
        <f t="shared" si="0"/>
        <v>-1.4999999999999998E-3</v>
      </c>
      <c r="BQ8" s="25">
        <f t="shared" si="1"/>
        <v>-1.7500000000000003E-3</v>
      </c>
      <c r="BR8" s="25">
        <f t="shared" si="1"/>
        <v>-1.6999999999999997E-3</v>
      </c>
      <c r="BS8" s="25">
        <f t="shared" si="1"/>
        <v>-1.5899999999999998E-3</v>
      </c>
      <c r="BT8" s="25">
        <f t="shared" si="1"/>
        <v>-1.6100000000000003E-3</v>
      </c>
      <c r="BU8" s="25">
        <f t="shared" si="1"/>
        <v>-1.6100000000000003E-3</v>
      </c>
      <c r="BV8" s="25">
        <f t="shared" si="1"/>
        <v>-1.7400000000000002E-3</v>
      </c>
      <c r="BW8" s="25">
        <f t="shared" si="1"/>
        <v>-1.7800000000000001E-3</v>
      </c>
      <c r="BX8" s="25">
        <f t="shared" si="1"/>
        <v>-1.6299999999999997E-3</v>
      </c>
      <c r="BY8" s="25">
        <f t="shared" si="1"/>
        <v>-1.5999999999999999E-3</v>
      </c>
      <c r="BZ8" s="25">
        <f t="shared" si="1"/>
        <v>-1.65E-3</v>
      </c>
      <c r="CA8" s="25">
        <f t="shared" si="1"/>
        <v>-1.6749999999999998E-3</v>
      </c>
      <c r="CB8" s="25">
        <f t="shared" si="1"/>
        <v>-2E-3</v>
      </c>
      <c r="CC8" s="25">
        <f t="shared" si="1"/>
        <v>-1.8600000000000001E-3</v>
      </c>
      <c r="CD8" s="25">
        <f t="shared" si="1"/>
        <v>-1.89E-3</v>
      </c>
      <c r="CE8" s="25">
        <f t="shared" si="1"/>
        <v>-1.9199999999999998E-3</v>
      </c>
      <c r="CF8" s="25">
        <f t="shared" si="1"/>
        <v>-1.82E-3</v>
      </c>
      <c r="CG8" s="25">
        <f t="shared" si="1"/>
        <v>-1.5100000000000001E-3</v>
      </c>
      <c r="CH8" s="25">
        <f t="shared" si="1"/>
        <v>-1.74E-3</v>
      </c>
      <c r="CI8" s="25">
        <f t="shared" si="1"/>
        <v>-1.8700000000000001E-3</v>
      </c>
      <c r="CJ8" s="25">
        <f t="shared" si="1"/>
        <v>-1.9E-3</v>
      </c>
      <c r="CK8" s="25">
        <f t="shared" si="1"/>
        <v>-1.73E-3</v>
      </c>
      <c r="CL8" s="25">
        <f t="shared" si="1"/>
        <v>-1.8499999999999999E-3</v>
      </c>
      <c r="CM8" s="25">
        <f t="shared" si="1"/>
        <v>-1.8189999999999999E-3</v>
      </c>
      <c r="CN8" s="25">
        <f t="shared" si="1"/>
        <v>-1.921E-3</v>
      </c>
      <c r="CO8" s="25">
        <f t="shared" si="1"/>
        <v>-1.7670000000000001E-3</v>
      </c>
      <c r="CP8" s="25">
        <f t="shared" si="1"/>
        <v>-1.8699999999999999E-3</v>
      </c>
      <c r="CQ8" s="25">
        <f t="shared" si="1"/>
        <v>-1.7600000000000001E-3</v>
      </c>
      <c r="CR8" s="25">
        <f t="shared" si="1"/>
        <v>-1.7399999999999998E-3</v>
      </c>
      <c r="CS8" s="25">
        <f t="shared" si="1"/>
        <v>-1.7100000000000001E-3</v>
      </c>
      <c r="CT8" s="25">
        <f t="shared" si="1"/>
        <v>-1.8599999999999997E-3</v>
      </c>
      <c r="CU8" s="25">
        <f t="shared" si="1"/>
        <v>-1.6810000000000002E-3</v>
      </c>
      <c r="CV8" s="25">
        <f t="shared" si="1"/>
        <v>-1.5759999999999999E-3</v>
      </c>
      <c r="CW8" s="25">
        <f t="shared" si="1"/>
        <v>-1.65E-3</v>
      </c>
      <c r="CX8" s="25">
        <f t="shared" si="1"/>
        <v>-1.8500000000000001E-3</v>
      </c>
      <c r="CY8" s="25">
        <f t="shared" si="1"/>
        <v>-1.604E-3</v>
      </c>
      <c r="CZ8" s="25">
        <f t="shared" si="1"/>
        <v>-1.7669999999999999E-3</v>
      </c>
      <c r="DA8" s="25">
        <f t="shared" si="1"/>
        <v>-1.6900000000000001E-3</v>
      </c>
      <c r="DB8" s="25">
        <f t="shared" si="1"/>
        <v>-1.6900000000000001E-3</v>
      </c>
      <c r="DC8" s="25">
        <f t="shared" si="1"/>
        <v>-1.7269999999999998E-3</v>
      </c>
      <c r="DD8" s="25">
        <f t="shared" si="1"/>
        <v>-1.7599999999999998E-3</v>
      </c>
      <c r="DE8" s="25">
        <f t="shared" si="1"/>
        <v>-1.8210000000000001E-3</v>
      </c>
      <c r="DF8" s="25">
        <f t="shared" si="1"/>
        <v>-1.781E-3</v>
      </c>
      <c r="DG8" s="25">
        <f t="shared" si="1"/>
        <v>-1.8440000000000002E-3</v>
      </c>
      <c r="DH8" s="25">
        <f t="shared" si="1"/>
        <v>-1.8E-3</v>
      </c>
      <c r="DI8" s="25">
        <f t="shared" si="1"/>
        <v>-1.7699999999999999E-3</v>
      </c>
      <c r="DJ8" s="25">
        <f t="shared" si="1"/>
        <v>-1.7299999999999998E-3</v>
      </c>
      <c r="DK8" s="25">
        <f t="shared" si="1"/>
        <v>-1.83E-3</v>
      </c>
      <c r="DL8" s="25">
        <f t="shared" si="1"/>
        <v>-1.74E-3</v>
      </c>
      <c r="DM8" s="25">
        <f t="shared" si="1"/>
        <v>-1.7700000000000001E-3</v>
      </c>
      <c r="DN8" s="25">
        <f t="shared" si="1"/>
        <v>-1.6999999999999999E-3</v>
      </c>
      <c r="DO8" s="25">
        <f t="shared" si="1"/>
        <v>-1.7299999999999998E-3</v>
      </c>
      <c r="DP8" s="25">
        <f t="shared" si="1"/>
        <v>-1.81E-3</v>
      </c>
      <c r="DQ8" s="25">
        <f t="shared" si="1"/>
        <v>-1.771E-3</v>
      </c>
      <c r="DR8" s="25">
        <f t="shared" si="1"/>
        <v>-1.6589999999999999E-3</v>
      </c>
      <c r="DS8" s="25">
        <f t="shared" si="1"/>
        <v>-1.701E-3</v>
      </c>
      <c r="DT8" s="25">
        <f t="shared" si="1"/>
        <v>-1.73E-3</v>
      </c>
      <c r="DU8" s="25">
        <f t="shared" si="1"/>
        <v>-1.779E-3</v>
      </c>
      <c r="DV8" s="25">
        <f t="shared" si="1"/>
        <v>-1.7910000000000001E-3</v>
      </c>
      <c r="DW8" s="25">
        <f t="shared" si="1"/>
        <v>-1.689E-3</v>
      </c>
      <c r="DX8" s="25">
        <f t="shared" si="1"/>
        <v>-1.6749999999999998E-3</v>
      </c>
      <c r="DY8" s="25">
        <f t="shared" si="1"/>
        <v>-1.83E-3</v>
      </c>
      <c r="DZ8" s="25">
        <f t="shared" si="1"/>
        <v>-1.8389999999999999E-3</v>
      </c>
      <c r="EA8" s="25">
        <f t="shared" si="1"/>
        <v>-1.7009999999999998E-3</v>
      </c>
      <c r="EB8" s="25">
        <f t="shared" si="1"/>
        <v>-1.8499999999999999E-3</v>
      </c>
      <c r="EC8" s="25">
        <f t="shared" si="2"/>
        <v>-1.8100000000000002E-3</v>
      </c>
      <c r="ED8" s="25">
        <f t="shared" si="2"/>
        <v>-1.8929999999999999E-3</v>
      </c>
      <c r="EE8" s="25">
        <f t="shared" si="2"/>
        <v>-1.7899999999999999E-3</v>
      </c>
      <c r="EF8" s="25">
        <f t="shared" si="2"/>
        <v>-1.7400000000000002E-3</v>
      </c>
      <c r="EG8" s="25">
        <f t="shared" si="2"/>
        <v>-1.7499999999999998E-3</v>
      </c>
      <c r="EH8" s="25">
        <f t="shared" si="2"/>
        <v>-1.56E-3</v>
      </c>
      <c r="EI8" s="25">
        <f t="shared" si="2"/>
        <v>-1.7860000000000003E-3</v>
      </c>
      <c r="EJ8" s="25">
        <f t="shared" si="2"/>
        <v>-1.66E-3</v>
      </c>
      <c r="EK8" s="25">
        <f t="shared" si="2"/>
        <v>-1.7799999999999999E-3</v>
      </c>
      <c r="EL8" s="25">
        <f t="shared" si="2"/>
        <v>-1.7899999999999999E-3</v>
      </c>
      <c r="EM8" s="25">
        <f t="shared" si="2"/>
        <v>-1.8E-3</v>
      </c>
      <c r="EN8" s="25">
        <f t="shared" si="2"/>
        <v>-1.7900000000000001E-3</v>
      </c>
      <c r="EO8" s="25">
        <f t="shared" si="2"/>
        <v>-1.83E-3</v>
      </c>
      <c r="EP8" s="25">
        <f t="shared" si="2"/>
        <v>-1.75E-3</v>
      </c>
      <c r="EQ8" s="25">
        <f t="shared" si="2"/>
        <v>-1.7600000000000001E-3</v>
      </c>
      <c r="ER8" s="25">
        <f t="shared" si="2"/>
        <v>-2E-3</v>
      </c>
      <c r="ES8" s="25">
        <f t="shared" si="2"/>
        <v>-1.8599999999999999E-3</v>
      </c>
      <c r="ET8" s="25">
        <f t="shared" si="2"/>
        <v>-1.75E-3</v>
      </c>
      <c r="EU8" s="25">
        <f t="shared" si="2"/>
        <v>-1.8600000000000001E-3</v>
      </c>
      <c r="EV8" s="25">
        <f t="shared" si="2"/>
        <v>-1.8500000000000001E-3</v>
      </c>
      <c r="EW8" s="25">
        <f t="shared" si="2"/>
        <v>-2.0100000000000001E-3</v>
      </c>
      <c r="EX8" s="25">
        <f t="shared" si="2"/>
        <v>-2.0599999999999998E-3</v>
      </c>
      <c r="EY8" s="25">
        <f t="shared" si="2"/>
        <v>-2.0900000000000003E-3</v>
      </c>
      <c r="EZ8" s="25">
        <f t="shared" si="2"/>
        <v>-1.9500000000000003E-3</v>
      </c>
      <c r="FA8" s="25">
        <f t="shared" si="2"/>
        <v>-2E-3</v>
      </c>
      <c r="FB8" s="25">
        <f t="shared" si="2"/>
        <v>-1.98E-3</v>
      </c>
      <c r="FC8" s="25">
        <f t="shared" si="2"/>
        <v>-2.0300000000000001E-3</v>
      </c>
      <c r="FD8" s="25">
        <f t="shared" si="2"/>
        <v>-2.0299999999999997E-3</v>
      </c>
      <c r="FE8" s="25">
        <f t="shared" si="2"/>
        <v>-2E-3</v>
      </c>
      <c r="FF8" s="25">
        <f t="shared" si="2"/>
        <v>-2.0100000000000001E-3</v>
      </c>
      <c r="FG8" s="25">
        <f t="shared" si="2"/>
        <v>-1.8100000000000002E-3</v>
      </c>
      <c r="FH8" s="25">
        <f t="shared" si="2"/>
        <v>-2.0399999999999997E-3</v>
      </c>
      <c r="FI8" s="25">
        <f t="shared" si="2"/>
        <v>-1.8799999999999997E-3</v>
      </c>
      <c r="FJ8" s="25">
        <f t="shared" si="2"/>
        <v>-1.8600000000000001E-3</v>
      </c>
      <c r="FK8" s="25">
        <f t="shared" si="2"/>
        <v>-1.7400000000000002E-3</v>
      </c>
      <c r="FL8" s="25">
        <f t="shared" si="2"/>
        <v>-1.7600000000000003E-3</v>
      </c>
      <c r="FM8" s="25">
        <f t="shared" si="2"/>
        <v>-1.6299999999999999E-3</v>
      </c>
      <c r="FN8" s="25">
        <f t="shared" si="2"/>
        <v>-1.7499999999999998E-3</v>
      </c>
      <c r="FO8" s="25">
        <f t="shared" si="2"/>
        <v>-1.8400000000000001E-3</v>
      </c>
      <c r="FP8" s="25">
        <f t="shared" si="2"/>
        <v>-1.8599999999999999E-3</v>
      </c>
      <c r="FQ8" s="25">
        <f t="shared" si="2"/>
        <v>-1.9000000000000002E-3</v>
      </c>
      <c r="FR8" s="25">
        <f t="shared" si="2"/>
        <v>-1.8900000000000002E-3</v>
      </c>
      <c r="FS8" s="25">
        <f t="shared" si="2"/>
        <v>-1.6390000000000003E-3</v>
      </c>
      <c r="FT8" s="25">
        <f t="shared" si="2"/>
        <v>-2.0009999999999997E-3</v>
      </c>
      <c r="FU8" s="25">
        <f t="shared" si="2"/>
        <v>-1.9409999999999996E-3</v>
      </c>
      <c r="FV8" s="25">
        <f t="shared" si="2"/>
        <v>-2.2200000000000002E-3</v>
      </c>
      <c r="FW8" s="25">
        <f t="shared" si="2"/>
        <v>-1.8299999999999996E-3</v>
      </c>
      <c r="FX8" s="25">
        <f t="shared" si="2"/>
        <v>-1.2699999999999999E-3</v>
      </c>
      <c r="FY8" s="25">
        <f t="shared" si="2"/>
        <v>-1.1299999999999999E-3</v>
      </c>
      <c r="FZ8" s="25">
        <f t="shared" si="2"/>
        <v>-9.3999999999999986E-4</v>
      </c>
      <c r="GA8" s="25">
        <f t="shared" si="2"/>
        <v>-4.8000000000000039E-4</v>
      </c>
      <c r="GB8" s="25">
        <f t="shared" si="2"/>
        <v>4.100000000000001E-4</v>
      </c>
      <c r="GC8" s="25">
        <f t="shared" si="2"/>
        <v>2.1199999999999999E-3</v>
      </c>
      <c r="GD8" s="25">
        <f t="shared" si="2"/>
        <v>2.2699999999999999E-3</v>
      </c>
      <c r="GE8" s="25">
        <f t="shared" si="2"/>
        <v>2.0799999999999998E-3</v>
      </c>
      <c r="GF8" s="25">
        <f t="shared" si="2"/>
        <v>1.0499999999999999E-3</v>
      </c>
      <c r="GG8" s="25">
        <f t="shared" si="2"/>
        <v>6.0900000000000006E-4</v>
      </c>
      <c r="GH8" s="25">
        <f t="shared" si="2"/>
        <v>9.0999999999999989E-4</v>
      </c>
      <c r="GI8" s="25">
        <f t="shared" si="2"/>
        <v>1.1300000000000001E-3</v>
      </c>
      <c r="GJ8" s="25">
        <f t="shared" si="2"/>
        <v>1.1049999999999999E-3</v>
      </c>
      <c r="GK8" s="25">
        <f t="shared" si="2"/>
        <v>3.6999999999999994E-4</v>
      </c>
      <c r="GL8" s="25">
        <f t="shared" si="2"/>
        <v>-1.0999999999999996E-4</v>
      </c>
      <c r="GM8" s="25">
        <f t="shared" si="2"/>
        <v>1.1000000000000002E-4</v>
      </c>
      <c r="GN8" s="25">
        <f t="shared" si="2"/>
        <v>4.3000000000000004E-4</v>
      </c>
      <c r="GO8" s="25">
        <f t="shared" si="3"/>
        <v>7.5000000000000002E-4</v>
      </c>
      <c r="GP8" s="25">
        <f t="shared" si="3"/>
        <v>9.4999999999999989E-4</v>
      </c>
      <c r="GQ8" s="25">
        <f t="shared" si="3"/>
        <v>1.08E-3</v>
      </c>
      <c r="GR8" s="25">
        <f t="shared" si="3"/>
        <v>9.9099999999999991E-4</v>
      </c>
      <c r="GS8" s="25">
        <f t="shared" si="3"/>
        <v>1.2000000000000001E-3</v>
      </c>
      <c r="GT8" s="25">
        <f t="shared" si="3"/>
        <v>1.34E-3</v>
      </c>
      <c r="GU8" s="25">
        <f t="shared" si="3"/>
        <v>1.0199999999999999E-3</v>
      </c>
      <c r="GV8" s="25">
        <f t="shared" si="3"/>
        <v>1.0199999999999999E-3</v>
      </c>
      <c r="GW8" s="25">
        <f t="shared" si="3"/>
        <v>1.0549999999999999E-3</v>
      </c>
      <c r="GX8" s="25">
        <f t="shared" si="3"/>
        <v>1.109E-3</v>
      </c>
      <c r="GY8" s="25">
        <f t="shared" si="3"/>
        <v>7.9999999999999993E-4</v>
      </c>
      <c r="GZ8" s="25">
        <f t="shared" si="3"/>
        <v>1.06E-3</v>
      </c>
      <c r="HA8" s="25">
        <f t="shared" si="3"/>
        <v>9.6000000000000002E-4</v>
      </c>
      <c r="HB8" s="25">
        <f t="shared" si="3"/>
        <v>1.2590000000000001E-3</v>
      </c>
      <c r="HC8" s="25">
        <f t="shared" si="3"/>
        <v>6.6E-4</v>
      </c>
      <c r="HD8" s="25">
        <f t="shared" si="3"/>
        <v>9.7999999999999997E-4</v>
      </c>
      <c r="HE8" s="25">
        <f t="shared" si="3"/>
        <v>7.1999999999999994E-4</v>
      </c>
      <c r="HF8" s="25">
        <f t="shared" si="3"/>
        <v>6.8599999999999998E-4</v>
      </c>
      <c r="HG8" s="25">
        <f t="shared" si="3"/>
        <v>2.7E-4</v>
      </c>
      <c r="HH8" s="25">
        <f t="shared" si="3"/>
        <v>2.9000000000000011E-4</v>
      </c>
      <c r="HI8" s="25">
        <f t="shared" si="3"/>
        <v>2.2999999999999995E-4</v>
      </c>
      <c r="HJ8" s="25">
        <f t="shared" si="3"/>
        <v>0</v>
      </c>
      <c r="HK8" s="25">
        <f t="shared" si="3"/>
        <v>0</v>
      </c>
      <c r="HL8" s="25">
        <f t="shared" si="3"/>
        <v>2.5000000000000022E-4</v>
      </c>
      <c r="HM8" s="25">
        <f t="shared" si="3"/>
        <v>3.0000000000000014E-4</v>
      </c>
      <c r="HN8" s="25">
        <f t="shared" si="3"/>
        <v>2.8000000000000008E-4</v>
      </c>
      <c r="HO8" s="25">
        <f t="shared" si="3"/>
        <v>3.3000000000000022E-4</v>
      </c>
      <c r="HP8" s="25">
        <f t="shared" si="3"/>
        <v>7.0000000000000184E-5</v>
      </c>
      <c r="HQ8" s="25">
        <f t="shared" si="3"/>
        <v>4.0999999999999999E-4</v>
      </c>
      <c r="HR8" s="25">
        <f t="shared" si="3"/>
        <v>5.0999999999999993E-4</v>
      </c>
      <c r="HS8" s="25">
        <f t="shared" si="3"/>
        <v>3.0000000000000014E-4</v>
      </c>
      <c r="HT8" s="25">
        <f t="shared" si="3"/>
        <v>4.3000000000000004E-4</v>
      </c>
      <c r="HU8" s="25">
        <f t="shared" si="3"/>
        <v>4.4000000000000007E-4</v>
      </c>
      <c r="HV8" s="25">
        <f>HV43-HV$19</f>
        <v>6.9999999999999999E-4</v>
      </c>
      <c r="HW8" s="25">
        <f t="shared" ref="HW8:IH13" si="6">HW43-HW$19</f>
        <v>3.7999999999999991E-4</v>
      </c>
      <c r="HX8" s="25">
        <f t="shared" si="6"/>
        <v>3.7999999999999991E-4</v>
      </c>
      <c r="HY8" s="25">
        <f t="shared" si="6"/>
        <v>6.9999999999999967E-5</v>
      </c>
      <c r="HZ8" s="25">
        <f t="shared" si="6"/>
        <v>2.2999999999999995E-4</v>
      </c>
      <c r="IA8" s="25">
        <f t="shared" si="6"/>
        <v>3.1000000000000016E-4</v>
      </c>
      <c r="IB8" s="25">
        <f t="shared" si="6"/>
        <v>3.9000000000000005E-4</v>
      </c>
      <c r="IC8" s="25">
        <f t="shared" si="6"/>
        <v>4.2000000000000002E-4</v>
      </c>
      <c r="ID8" s="25">
        <f t="shared" si="6"/>
        <v>3.8000000000000002E-4</v>
      </c>
      <c r="IE8" s="25">
        <f t="shared" si="6"/>
        <v>9.9999999999999829E-5</v>
      </c>
      <c r="IF8" s="25">
        <f t="shared" si="6"/>
        <v>2.7000000000000006E-4</v>
      </c>
      <c r="IG8" s="25">
        <f t="shared" si="6"/>
        <v>0</v>
      </c>
      <c r="IH8" s="25">
        <f t="shared" si="6"/>
        <v>1.9699999999999991E-4</v>
      </c>
      <c r="II8" s="25">
        <f t="shared" ref="II8:IJ8" si="7">II43-II$19</f>
        <v>1.0999999999999996E-4</v>
      </c>
      <c r="IJ8" s="25">
        <f t="shared" si="7"/>
        <v>1.3000000000000002E-4</v>
      </c>
    </row>
    <row r="9" spans="2:244" x14ac:dyDescent="0.35">
      <c r="B9" s="4" t="s">
        <v>47</v>
      </c>
      <c r="C9" s="10"/>
      <c r="D9" s="25">
        <f t="shared" si="5"/>
        <v>-9.1947999999999986E-4</v>
      </c>
      <c r="E9" s="25">
        <f t="shared" ref="E9:BP12" si="8">E44-E$19</f>
        <v>-1.3490000000000002E-3</v>
      </c>
      <c r="F9" s="25">
        <f t="shared" si="8"/>
        <v>-1.31E-3</v>
      </c>
      <c r="G9" s="25">
        <f t="shared" si="8"/>
        <v>-1.4499999999999999E-3</v>
      </c>
      <c r="H9" s="25">
        <f t="shared" si="8"/>
        <v>-1.34E-3</v>
      </c>
      <c r="I9" s="25">
        <f t="shared" si="8"/>
        <v>-1.2359999999999999E-3</v>
      </c>
      <c r="J9" s="25">
        <f t="shared" si="8"/>
        <v>-1.0810000000000001E-3</v>
      </c>
      <c r="K9" s="25">
        <f t="shared" si="8"/>
        <v>-1.2200000000000002E-3</v>
      </c>
      <c r="L9" s="25">
        <f t="shared" si="8"/>
        <v>-1.0899999999999998E-3</v>
      </c>
      <c r="M9" s="25">
        <f t="shared" si="8"/>
        <v>-1.2900000000000001E-3</v>
      </c>
      <c r="N9" s="25">
        <f t="shared" si="8"/>
        <v>-9.7399999999999961E-4</v>
      </c>
      <c r="O9" s="25">
        <f t="shared" si="8"/>
        <v>-1.0810000000000001E-3</v>
      </c>
      <c r="P9" s="25">
        <f t="shared" si="8"/>
        <v>-1.0589999999999998E-3</v>
      </c>
      <c r="Q9" s="25">
        <f t="shared" si="8"/>
        <v>-1.1100000000000001E-3</v>
      </c>
      <c r="R9" s="25">
        <f t="shared" si="8"/>
        <v>-1.17E-3</v>
      </c>
      <c r="S9" s="25">
        <f t="shared" si="8"/>
        <v>-1.2019999999999999E-3</v>
      </c>
      <c r="T9" s="25">
        <f t="shared" si="8"/>
        <v>-1.217E-3</v>
      </c>
      <c r="U9" s="25">
        <f t="shared" si="8"/>
        <v>-1.17E-3</v>
      </c>
      <c r="V9" s="25">
        <f t="shared" si="8"/>
        <v>-1.14E-3</v>
      </c>
      <c r="W9" s="25">
        <f t="shared" si="8"/>
        <v>-9.5999999999999992E-4</v>
      </c>
      <c r="X9" s="25">
        <f t="shared" si="8"/>
        <v>-1.168E-3</v>
      </c>
      <c r="Y9" s="25">
        <f t="shared" si="8"/>
        <v>-1.25E-3</v>
      </c>
      <c r="Z9" s="25">
        <f t="shared" si="8"/>
        <v>-1.24E-3</v>
      </c>
      <c r="AA9" s="25">
        <f t="shared" si="8"/>
        <v>-1.25E-3</v>
      </c>
      <c r="AB9" s="25">
        <f t="shared" si="8"/>
        <v>-1.0450000000000001E-3</v>
      </c>
      <c r="AC9" s="25">
        <f t="shared" si="8"/>
        <v>-9.4000000000000008E-4</v>
      </c>
      <c r="AD9" s="25">
        <f t="shared" si="8"/>
        <v>-7.3700000000000013E-4</v>
      </c>
      <c r="AE9" s="25">
        <f t="shared" si="8"/>
        <v>-1.1299999999999999E-3</v>
      </c>
      <c r="AF9" s="25">
        <f t="shared" si="8"/>
        <v>-1.4500000000000001E-3</v>
      </c>
      <c r="AG9" s="25">
        <f t="shared" si="8"/>
        <v>-8.8499999999999972E-4</v>
      </c>
      <c r="AH9" s="25">
        <f t="shared" si="8"/>
        <v>-1.0800000000000002E-3</v>
      </c>
      <c r="AI9" s="25">
        <f t="shared" si="8"/>
        <v>-1.0199999999999996E-3</v>
      </c>
      <c r="AJ9" s="25">
        <f t="shared" si="8"/>
        <v>-1.08E-3</v>
      </c>
      <c r="AK9" s="25">
        <f t="shared" si="8"/>
        <v>-9.1999999999999981E-4</v>
      </c>
      <c r="AL9" s="25">
        <f t="shared" si="8"/>
        <v>-7.4999999999999546E-5</v>
      </c>
      <c r="AM9" s="25">
        <f t="shared" si="8"/>
        <v>-6.4999999999999997E-4</v>
      </c>
      <c r="AN9" s="25">
        <f t="shared" si="8"/>
        <v>-8.6999999999999968E-4</v>
      </c>
      <c r="AO9" s="25">
        <f t="shared" si="8"/>
        <v>-1.0200000000000005E-3</v>
      </c>
      <c r="AP9" s="25">
        <f t="shared" si="8"/>
        <v>-9.4999999999999989E-4</v>
      </c>
      <c r="AQ9" s="25">
        <f t="shared" si="8"/>
        <v>-9.3999999999999986E-4</v>
      </c>
      <c r="AR9" s="25">
        <f t="shared" si="8"/>
        <v>-1.0500000000000002E-3</v>
      </c>
      <c r="AS9" s="25">
        <f t="shared" si="8"/>
        <v>-7.9299999999999987E-4</v>
      </c>
      <c r="AT9" s="25">
        <f t="shared" si="8"/>
        <v>-8.1999999999999998E-4</v>
      </c>
      <c r="AU9" s="25">
        <f t="shared" si="8"/>
        <v>-6.2999999999999992E-4</v>
      </c>
      <c r="AV9" s="25">
        <f t="shared" si="8"/>
        <v>-6.8499999999999985E-4</v>
      </c>
      <c r="AW9" s="25">
        <f t="shared" si="8"/>
        <v>-7.000000000000001E-4</v>
      </c>
      <c r="AX9" s="25">
        <f t="shared" si="8"/>
        <v>-9.0999999999999978E-4</v>
      </c>
      <c r="AY9" s="25">
        <f t="shared" si="8"/>
        <v>-7.6999999999999985E-4</v>
      </c>
      <c r="AZ9" s="25">
        <f t="shared" si="8"/>
        <v>-8.3999999999999982E-4</v>
      </c>
      <c r="BA9" s="25">
        <f t="shared" si="8"/>
        <v>-8.0999999999999996E-4</v>
      </c>
      <c r="BB9" s="25">
        <f t="shared" si="8"/>
        <v>-7.0999999999999991E-4</v>
      </c>
      <c r="BC9" s="25">
        <f t="shared" si="8"/>
        <v>-7.1999999999999994E-4</v>
      </c>
      <c r="BD9" s="25">
        <f t="shared" si="8"/>
        <v>-8.699999999999999E-4</v>
      </c>
      <c r="BE9" s="25">
        <f t="shared" si="8"/>
        <v>-1.3299999999999998E-3</v>
      </c>
      <c r="BF9" s="25">
        <f t="shared" si="8"/>
        <v>-1.4599999999999999E-3</v>
      </c>
      <c r="BG9" s="25">
        <f t="shared" si="8"/>
        <v>-1.14E-3</v>
      </c>
      <c r="BH9" s="25">
        <f t="shared" si="8"/>
        <v>-7.2000000000000005E-4</v>
      </c>
      <c r="BI9" s="25">
        <f t="shared" si="8"/>
        <v>-9.3999999999999986E-4</v>
      </c>
      <c r="BJ9" s="25">
        <f t="shared" si="8"/>
        <v>-7.2000000000000005E-4</v>
      </c>
      <c r="BK9" s="25">
        <f t="shared" si="8"/>
        <v>-5.399999999999999E-4</v>
      </c>
      <c r="BL9" s="25">
        <f t="shared" si="8"/>
        <v>-8.7000000000000011E-4</v>
      </c>
      <c r="BM9" s="25">
        <f t="shared" si="8"/>
        <v>-5.8000000000000022E-4</v>
      </c>
      <c r="BN9" s="25">
        <f t="shared" si="8"/>
        <v>-8.9999999999999998E-4</v>
      </c>
      <c r="BO9" s="25">
        <f t="shared" si="8"/>
        <v>-1.08E-3</v>
      </c>
      <c r="BP9" s="25">
        <f t="shared" si="8"/>
        <v>-1.1000000000000001E-3</v>
      </c>
      <c r="BQ9" s="25">
        <f t="shared" si="1"/>
        <v>-1.0700000000000002E-3</v>
      </c>
      <c r="BR9" s="25">
        <f t="shared" si="1"/>
        <v>-1.0499999999999997E-3</v>
      </c>
      <c r="BS9" s="25">
        <f t="shared" si="1"/>
        <v>-7.9999999999999993E-4</v>
      </c>
      <c r="BT9" s="25">
        <f t="shared" si="1"/>
        <v>-8.3000000000000001E-4</v>
      </c>
      <c r="BU9" s="25">
        <f t="shared" si="1"/>
        <v>-8.0999999999999996E-4</v>
      </c>
      <c r="BV9" s="25">
        <f t="shared" si="1"/>
        <v>-9.6999999999999994E-4</v>
      </c>
      <c r="BW9" s="25">
        <f t="shared" si="1"/>
        <v>-1.1300000000000001E-3</v>
      </c>
      <c r="BX9" s="25">
        <f t="shared" si="1"/>
        <v>-1.09E-3</v>
      </c>
      <c r="BY9" s="25">
        <f t="shared" si="1"/>
        <v>-1.14E-3</v>
      </c>
      <c r="BZ9" s="25">
        <f t="shared" si="1"/>
        <v>-1.1500000000000002E-3</v>
      </c>
      <c r="CA9" s="25">
        <f t="shared" si="1"/>
        <v>-1.2050000000000001E-3</v>
      </c>
      <c r="CB9" s="25">
        <f t="shared" si="1"/>
        <v>-1.5400000000000001E-3</v>
      </c>
      <c r="CC9" s="25">
        <f t="shared" si="1"/>
        <v>-1.34E-3</v>
      </c>
      <c r="CD9" s="25">
        <f t="shared" si="1"/>
        <v>-1.24E-3</v>
      </c>
      <c r="CE9" s="25">
        <f t="shared" si="1"/>
        <v>-1.32E-3</v>
      </c>
      <c r="CF9" s="25">
        <f t="shared" si="1"/>
        <v>-1.1000000000000001E-3</v>
      </c>
      <c r="CG9" s="25">
        <f t="shared" si="1"/>
        <v>-9.2000000000000003E-4</v>
      </c>
      <c r="CH9" s="25">
        <f t="shared" si="1"/>
        <v>-1.2099999999999999E-3</v>
      </c>
      <c r="CI9" s="25">
        <f t="shared" si="1"/>
        <v>-1.39E-3</v>
      </c>
      <c r="CJ9" s="25">
        <f t="shared" si="1"/>
        <v>-1.4299999999999998E-3</v>
      </c>
      <c r="CK9" s="25">
        <f t="shared" si="1"/>
        <v>-1.07E-3</v>
      </c>
      <c r="CL9" s="25">
        <f t="shared" si="1"/>
        <v>-1.2399999999999998E-3</v>
      </c>
      <c r="CM9" s="25">
        <f t="shared" si="1"/>
        <v>-1.2589999999999999E-3</v>
      </c>
      <c r="CN9" s="25">
        <f t="shared" si="1"/>
        <v>-1.2109999999999998E-3</v>
      </c>
      <c r="CO9" s="25">
        <f t="shared" si="1"/>
        <v>-1.0269999999999999E-3</v>
      </c>
      <c r="CP9" s="25">
        <f t="shared" si="1"/>
        <v>-1.15E-3</v>
      </c>
      <c r="CQ9" s="25">
        <f t="shared" si="1"/>
        <v>-1.2999999999999999E-3</v>
      </c>
      <c r="CR9" s="25">
        <f t="shared" si="1"/>
        <v>-1.06E-3</v>
      </c>
      <c r="CS9" s="25">
        <f t="shared" si="1"/>
        <v>-1.0500000000000002E-3</v>
      </c>
      <c r="CT9" s="25">
        <f t="shared" si="1"/>
        <v>-1.1299999999999999E-3</v>
      </c>
      <c r="CU9" s="25">
        <f t="shared" si="1"/>
        <v>-1.1310000000000003E-3</v>
      </c>
      <c r="CV9" s="25">
        <f t="shared" si="1"/>
        <v>-9.5599999999999993E-4</v>
      </c>
      <c r="CW9" s="25">
        <f t="shared" si="1"/>
        <v>-1.01E-3</v>
      </c>
      <c r="CX9" s="25">
        <f t="shared" si="1"/>
        <v>-1.01E-3</v>
      </c>
      <c r="CY9" s="25">
        <f t="shared" si="1"/>
        <v>-1.0939999999999999E-3</v>
      </c>
      <c r="CZ9" s="25">
        <f t="shared" si="1"/>
        <v>-1.3269999999999998E-3</v>
      </c>
      <c r="DA9" s="25">
        <f t="shared" si="1"/>
        <v>-1.2099999999999999E-3</v>
      </c>
      <c r="DB9" s="25">
        <f t="shared" si="1"/>
        <v>-1.16E-3</v>
      </c>
      <c r="DC9" s="25">
        <f t="shared" si="1"/>
        <v>-1.137E-3</v>
      </c>
      <c r="DD9" s="25">
        <f t="shared" si="1"/>
        <v>-1.0999999999999998E-3</v>
      </c>
      <c r="DE9" s="25">
        <f t="shared" si="1"/>
        <v>-1.261E-3</v>
      </c>
      <c r="DF9" s="25">
        <f t="shared" si="1"/>
        <v>-1.2210000000000001E-3</v>
      </c>
      <c r="DG9" s="25">
        <f t="shared" si="1"/>
        <v>-1.0740000000000001E-3</v>
      </c>
      <c r="DH9" s="25">
        <f t="shared" si="1"/>
        <v>-1.06E-3</v>
      </c>
      <c r="DI9" s="25">
        <f t="shared" si="1"/>
        <v>-1.0999999999999998E-3</v>
      </c>
      <c r="DJ9" s="25">
        <f t="shared" si="1"/>
        <v>-1.0999999999999998E-3</v>
      </c>
      <c r="DK9" s="25">
        <f t="shared" si="1"/>
        <v>-1.15E-3</v>
      </c>
      <c r="DL9" s="25">
        <f t="shared" si="1"/>
        <v>-1.17E-3</v>
      </c>
      <c r="DM9" s="25">
        <f t="shared" si="1"/>
        <v>-1.09E-3</v>
      </c>
      <c r="DN9" s="25">
        <f t="shared" si="1"/>
        <v>-1E-3</v>
      </c>
      <c r="DO9" s="25">
        <f t="shared" si="1"/>
        <v>-9.2999999999999984E-4</v>
      </c>
      <c r="DP9" s="25">
        <f t="shared" si="1"/>
        <v>-1.07E-3</v>
      </c>
      <c r="DQ9" s="25">
        <f t="shared" si="1"/>
        <v>-1.0609999999999999E-3</v>
      </c>
      <c r="DR9" s="25">
        <f t="shared" si="1"/>
        <v>-9.5899999999999978E-4</v>
      </c>
      <c r="DS9" s="25">
        <f t="shared" si="1"/>
        <v>-1.0510000000000001E-3</v>
      </c>
      <c r="DT9" s="25">
        <f t="shared" si="1"/>
        <v>-1.16E-3</v>
      </c>
      <c r="DU9" s="25">
        <f t="shared" si="1"/>
        <v>-1.2390000000000001E-3</v>
      </c>
      <c r="DV9" s="25">
        <f t="shared" si="1"/>
        <v>-1.291E-3</v>
      </c>
      <c r="DW9" s="25">
        <f t="shared" si="1"/>
        <v>-1.219E-3</v>
      </c>
      <c r="DX9" s="25">
        <f t="shared" si="1"/>
        <v>-1.1849999999999999E-3</v>
      </c>
      <c r="DY9" s="25">
        <f t="shared" si="1"/>
        <v>-1.2700000000000001E-3</v>
      </c>
      <c r="DZ9" s="25">
        <f t="shared" si="1"/>
        <v>-1.359E-3</v>
      </c>
      <c r="EA9" s="25">
        <f t="shared" si="1"/>
        <v>-1.0409999999999998E-3</v>
      </c>
      <c r="EB9" s="25">
        <f t="shared" si="1"/>
        <v>-1.14E-3</v>
      </c>
      <c r="EC9" s="25">
        <f t="shared" si="2"/>
        <v>-1.1000000000000003E-3</v>
      </c>
      <c r="ED9" s="25">
        <f t="shared" si="2"/>
        <v>-1.2029999999999999E-3</v>
      </c>
      <c r="EE9" s="25">
        <f t="shared" si="2"/>
        <v>-1.0499999999999999E-3</v>
      </c>
      <c r="EF9" s="25">
        <f t="shared" si="2"/>
        <v>-1.0500000000000002E-3</v>
      </c>
      <c r="EG9" s="25">
        <f t="shared" si="2"/>
        <v>-1.2699999999999999E-3</v>
      </c>
      <c r="EH9" s="25">
        <f t="shared" si="2"/>
        <v>-1.06E-3</v>
      </c>
      <c r="EI9" s="25">
        <f t="shared" si="2"/>
        <v>-1.2160000000000003E-3</v>
      </c>
      <c r="EJ9" s="25">
        <f t="shared" si="2"/>
        <v>-1.14E-3</v>
      </c>
      <c r="EK9" s="25">
        <f t="shared" si="2"/>
        <v>-1.1999999999999997E-3</v>
      </c>
      <c r="EL9" s="25">
        <f t="shared" si="2"/>
        <v>-1.2099999999999999E-3</v>
      </c>
      <c r="EM9" s="25">
        <f t="shared" si="2"/>
        <v>-1.15E-3</v>
      </c>
      <c r="EN9" s="25">
        <f t="shared" si="2"/>
        <v>-1.1200000000000001E-3</v>
      </c>
      <c r="EO9" s="25">
        <f t="shared" si="2"/>
        <v>-1.1800000000000001E-3</v>
      </c>
      <c r="EP9" s="25">
        <f t="shared" si="2"/>
        <v>-1.1800000000000001E-3</v>
      </c>
      <c r="EQ9" s="25">
        <f t="shared" si="2"/>
        <v>-1.17E-3</v>
      </c>
      <c r="ER9" s="25">
        <f t="shared" si="2"/>
        <v>-1.4E-3</v>
      </c>
      <c r="ES9" s="25">
        <f t="shared" si="2"/>
        <v>-1.23E-3</v>
      </c>
      <c r="ET9" s="25">
        <f t="shared" si="2"/>
        <v>-1.2299999999999998E-3</v>
      </c>
      <c r="EU9" s="25">
        <f t="shared" si="2"/>
        <v>-1.24E-3</v>
      </c>
      <c r="EV9" s="25">
        <f t="shared" si="2"/>
        <v>-1.2000000000000001E-3</v>
      </c>
      <c r="EW9" s="25">
        <f t="shared" si="2"/>
        <v>-1.33E-3</v>
      </c>
      <c r="EX9" s="25">
        <f t="shared" si="2"/>
        <v>-1.3999999999999998E-3</v>
      </c>
      <c r="EY9" s="25">
        <f t="shared" si="2"/>
        <v>-1.2500000000000002E-3</v>
      </c>
      <c r="EZ9" s="25">
        <f t="shared" si="2"/>
        <v>-1.3000000000000002E-3</v>
      </c>
      <c r="FA9" s="25">
        <f t="shared" si="2"/>
        <v>-5.5999999999999995E-4</v>
      </c>
      <c r="FB9" s="25">
        <f t="shared" si="2"/>
        <v>-4.5000000000000004E-4</v>
      </c>
      <c r="FC9" s="25">
        <f t="shared" si="2"/>
        <v>-5.1000000000000004E-4</v>
      </c>
      <c r="FD9" s="25">
        <f t="shared" si="2"/>
        <v>-5.2999999999999987E-4</v>
      </c>
      <c r="FE9" s="25">
        <f t="shared" si="2"/>
        <v>-4.8000000000000007E-4</v>
      </c>
      <c r="FF9" s="25">
        <f t="shared" si="2"/>
        <v>-5.1999999999999995E-4</v>
      </c>
      <c r="FG9" s="25">
        <f t="shared" si="2"/>
        <v>-4.5999999999999996E-4</v>
      </c>
      <c r="FH9" s="25">
        <f t="shared" si="2"/>
        <v>-5.4999999999999992E-4</v>
      </c>
      <c r="FI9" s="25">
        <f t="shared" si="2"/>
        <v>-3.8999999999999994E-4</v>
      </c>
      <c r="FJ9" s="25">
        <f t="shared" si="2"/>
        <v>-4.4999999999999999E-4</v>
      </c>
      <c r="FK9" s="25">
        <f t="shared" si="2"/>
        <v>-3.3999999999999992E-4</v>
      </c>
      <c r="FL9" s="25">
        <f t="shared" si="2"/>
        <v>-4.6999999999999993E-4</v>
      </c>
      <c r="FM9" s="25">
        <f t="shared" si="2"/>
        <v>-3.700000000000001E-4</v>
      </c>
      <c r="FN9" s="25">
        <f t="shared" si="2"/>
        <v>-3.700000000000001E-4</v>
      </c>
      <c r="FO9" s="25">
        <f t="shared" si="2"/>
        <v>-2.9999999999999992E-4</v>
      </c>
      <c r="FP9" s="25">
        <f t="shared" si="2"/>
        <v>-4.0000000000000018E-4</v>
      </c>
      <c r="FQ9" s="25">
        <f t="shared" si="2"/>
        <v>-4.6999999999999993E-4</v>
      </c>
      <c r="FR9" s="25">
        <f t="shared" si="2"/>
        <v>-4.3000000000000026E-4</v>
      </c>
      <c r="FS9" s="25">
        <f t="shared" si="2"/>
        <v>-1.8900000000000037E-4</v>
      </c>
      <c r="FT9" s="25">
        <f t="shared" si="2"/>
        <v>-5.7099999999999989E-4</v>
      </c>
      <c r="FU9" s="25">
        <f t="shared" si="2"/>
        <v>-3.7100000000000024E-4</v>
      </c>
      <c r="FV9" s="25">
        <f t="shared" si="2"/>
        <v>-6.4999999999999954E-4</v>
      </c>
      <c r="FW9" s="25">
        <f t="shared" si="2"/>
        <v>-7.1999999999999972E-4</v>
      </c>
      <c r="FX9" s="25">
        <f t="shared" si="2"/>
        <v>-7.0000000000000184E-5</v>
      </c>
      <c r="FY9" s="25">
        <f t="shared" si="2"/>
        <v>1.9000000000000006E-4</v>
      </c>
      <c r="FZ9" s="25">
        <f t="shared" si="2"/>
        <v>8.9999999999999802E-5</v>
      </c>
      <c r="GA9" s="25">
        <f t="shared" si="2"/>
        <v>1.5E-3</v>
      </c>
      <c r="GB9" s="25">
        <f t="shared" si="2"/>
        <v>1.5600000000000002E-3</v>
      </c>
      <c r="GC9" s="25">
        <f t="shared" si="2"/>
        <v>3.2600000000000003E-3</v>
      </c>
      <c r="GD9" s="25">
        <f t="shared" si="2"/>
        <v>3.3400000000000001E-3</v>
      </c>
      <c r="GE9" s="25">
        <f t="shared" si="2"/>
        <v>3.2699999999999999E-3</v>
      </c>
      <c r="GF9" s="25">
        <f t="shared" si="2"/>
        <v>2.32E-3</v>
      </c>
      <c r="GG9" s="25">
        <f t="shared" si="2"/>
        <v>9.5900000000000011E-4</v>
      </c>
      <c r="GH9" s="25">
        <f t="shared" si="2"/>
        <v>1.4400000000000001E-3</v>
      </c>
      <c r="GI9" s="25">
        <f t="shared" si="2"/>
        <v>1.7999999999999997E-3</v>
      </c>
      <c r="GJ9" s="25">
        <f t="shared" si="2"/>
        <v>1.3950000000000002E-3</v>
      </c>
      <c r="GK9" s="25">
        <f t="shared" si="2"/>
        <v>2.4999999999999995E-4</v>
      </c>
      <c r="GL9" s="25">
        <f t="shared" si="2"/>
        <v>4.9999999999999969E-5</v>
      </c>
      <c r="GM9" s="25">
        <f t="shared" si="2"/>
        <v>1.6000000000000001E-4</v>
      </c>
      <c r="GN9" s="25">
        <f t="shared" si="2"/>
        <v>1.0200000000000001E-3</v>
      </c>
      <c r="GO9" s="25">
        <f t="shared" si="3"/>
        <v>1.2799999999999999E-3</v>
      </c>
      <c r="GP9" s="25">
        <f t="shared" si="3"/>
        <v>1.5999999999999999E-3</v>
      </c>
      <c r="GQ9" s="25">
        <f t="shared" si="3"/>
        <v>1.8E-3</v>
      </c>
      <c r="GR9" s="25">
        <f t="shared" si="3"/>
        <v>1.761E-3</v>
      </c>
      <c r="GS9" s="25">
        <f t="shared" si="3"/>
        <v>2.0900000000000003E-3</v>
      </c>
      <c r="GT9" s="25">
        <f t="shared" si="3"/>
        <v>2.0899999999999998E-3</v>
      </c>
      <c r="GU9" s="25">
        <f t="shared" si="3"/>
        <v>1.73E-3</v>
      </c>
      <c r="GV9" s="25">
        <f t="shared" si="3"/>
        <v>1.73E-3</v>
      </c>
      <c r="GW9" s="25">
        <f t="shared" si="3"/>
        <v>1.7650000000000001E-3</v>
      </c>
      <c r="GX9" s="25">
        <f t="shared" si="3"/>
        <v>2.049E-3</v>
      </c>
      <c r="GY9" s="25">
        <f t="shared" si="3"/>
        <v>1.97E-3</v>
      </c>
      <c r="GZ9" s="25">
        <f t="shared" si="3"/>
        <v>2.0200000000000001E-3</v>
      </c>
      <c r="HA9" s="25">
        <f t="shared" si="3"/>
        <v>1.83E-3</v>
      </c>
      <c r="HB9" s="25">
        <f t="shared" si="3"/>
        <v>2.359E-3</v>
      </c>
      <c r="HC9" s="25">
        <f t="shared" si="3"/>
        <v>2.3899999999999998E-3</v>
      </c>
      <c r="HD9" s="25">
        <f t="shared" si="3"/>
        <v>2.2799999999999999E-3</v>
      </c>
      <c r="HE9" s="25">
        <f t="shared" si="3"/>
        <v>2.0100000000000001E-3</v>
      </c>
      <c r="HF9" s="25">
        <f t="shared" si="3"/>
        <v>1.9559999999999998E-3</v>
      </c>
      <c r="HG9" s="25">
        <f t="shared" si="3"/>
        <v>1.7900000000000001E-3</v>
      </c>
      <c r="HH9" s="25">
        <f t="shared" si="3"/>
        <v>1.72E-3</v>
      </c>
      <c r="HI9" s="25">
        <f t="shared" si="3"/>
        <v>1.4199999999999998E-3</v>
      </c>
      <c r="HJ9" s="25">
        <f t="shared" si="3"/>
        <v>1.31E-3</v>
      </c>
      <c r="HK9" s="25">
        <f t="shared" si="3"/>
        <v>1.31E-3</v>
      </c>
      <c r="HL9" s="25">
        <f t="shared" si="3"/>
        <v>1.6600000000000002E-3</v>
      </c>
      <c r="HM9" s="25">
        <f t="shared" si="3"/>
        <v>1.7600000000000001E-3</v>
      </c>
      <c r="HN9" s="25">
        <f t="shared" si="3"/>
        <v>1.9299999999999999E-3</v>
      </c>
      <c r="HO9" s="25">
        <f t="shared" si="3"/>
        <v>1.8800000000000002E-3</v>
      </c>
      <c r="HP9" s="25">
        <f t="shared" si="3"/>
        <v>1.64E-3</v>
      </c>
      <c r="HQ9" s="25">
        <f t="shared" si="3"/>
        <v>1.7900000000000001E-3</v>
      </c>
      <c r="HR9" s="25">
        <f t="shared" si="3"/>
        <v>1.8600000000000001E-3</v>
      </c>
      <c r="HS9" s="25">
        <f t="shared" si="3"/>
        <v>1.8600000000000001E-3</v>
      </c>
      <c r="HT9" s="25">
        <f t="shared" si="3"/>
        <v>2.0300000000000001E-3</v>
      </c>
      <c r="HU9" s="25">
        <f t="shared" si="3"/>
        <v>2.1299999999999999E-3</v>
      </c>
      <c r="HV9" s="25">
        <f t="shared" si="3"/>
        <v>1.9299999999999999E-3</v>
      </c>
      <c r="HW9" s="25">
        <f t="shared" si="6"/>
        <v>1.7799999999999999E-3</v>
      </c>
      <c r="HX9" s="25">
        <f t="shared" si="6"/>
        <v>1.5499999999999999E-3</v>
      </c>
      <c r="HY9" s="25">
        <f t="shared" si="6"/>
        <v>1.4599999999999999E-3</v>
      </c>
      <c r="HZ9" s="25">
        <f t="shared" si="6"/>
        <v>1.6799999999999999E-3</v>
      </c>
      <c r="IA9" s="25">
        <f t="shared" si="6"/>
        <v>1.7200000000000002E-3</v>
      </c>
      <c r="IB9" s="25">
        <f t="shared" si="6"/>
        <v>1.7099999999999999E-3</v>
      </c>
      <c r="IC9" s="25">
        <f t="shared" si="6"/>
        <v>1.5300000000000001E-3</v>
      </c>
      <c r="ID9" s="25">
        <f t="shared" si="6"/>
        <v>1.5300000000000001E-3</v>
      </c>
      <c r="IE9" s="25">
        <f t="shared" si="6"/>
        <v>1.0999999999999998E-3</v>
      </c>
      <c r="IF9" s="25">
        <f t="shared" si="6"/>
        <v>1.3700000000000001E-3</v>
      </c>
      <c r="IG9" s="25">
        <f t="shared" si="6"/>
        <v>1.07E-3</v>
      </c>
      <c r="IH9" s="25">
        <f t="shared" si="6"/>
        <v>1.2569999999999999E-3</v>
      </c>
      <c r="II9" s="25">
        <f t="shared" ref="II9:IJ9" si="9">II44-II$19</f>
        <v>9.6999999999999994E-4</v>
      </c>
      <c r="IJ9" s="25">
        <f t="shared" si="9"/>
        <v>1.0399999999999999E-3</v>
      </c>
    </row>
    <row r="10" spans="2:244" x14ac:dyDescent="0.35">
      <c r="B10" s="4" t="s">
        <v>48</v>
      </c>
      <c r="C10" s="10"/>
      <c r="D10" s="25">
        <f t="shared" si="5"/>
        <v>-1.6740399999999999E-3</v>
      </c>
      <c r="E10" s="25">
        <f t="shared" si="8"/>
        <v>-2.0890000000000001E-3</v>
      </c>
      <c r="F10" s="25">
        <f t="shared" si="8"/>
        <v>-2.0300000000000001E-3</v>
      </c>
      <c r="G10" s="25">
        <f t="shared" si="8"/>
        <v>-2.0800000000000003E-3</v>
      </c>
      <c r="H10" s="25">
        <f t="shared" si="8"/>
        <v>-2.0500000000000002E-3</v>
      </c>
      <c r="I10" s="25">
        <f t="shared" si="8"/>
        <v>-1.916E-3</v>
      </c>
      <c r="J10" s="25">
        <f t="shared" si="8"/>
        <v>-1.8010000000000001E-3</v>
      </c>
      <c r="K10" s="25">
        <f t="shared" si="8"/>
        <v>-1.9200000000000003E-3</v>
      </c>
      <c r="L10" s="25">
        <f t="shared" si="8"/>
        <v>-1.8699999999999997E-3</v>
      </c>
      <c r="M10" s="25">
        <f t="shared" si="8"/>
        <v>-2.0600000000000002E-3</v>
      </c>
      <c r="N10" s="25">
        <f t="shared" si="8"/>
        <v>-1.6939999999999998E-3</v>
      </c>
      <c r="O10" s="25">
        <f t="shared" si="8"/>
        <v>-1.8309999999999999E-3</v>
      </c>
      <c r="P10" s="25">
        <f t="shared" si="8"/>
        <v>-1.7589999999999999E-3</v>
      </c>
      <c r="Q10" s="25">
        <f t="shared" si="8"/>
        <v>-1.7600000000000001E-3</v>
      </c>
      <c r="R10" s="25">
        <f t="shared" si="8"/>
        <v>-1.8700000000000001E-3</v>
      </c>
      <c r="S10" s="25">
        <f t="shared" si="8"/>
        <v>-1.8220000000000001E-3</v>
      </c>
      <c r="T10" s="25">
        <f t="shared" si="8"/>
        <v>-1.8369999999999999E-3</v>
      </c>
      <c r="U10" s="25">
        <f t="shared" si="8"/>
        <v>-1.8500000000000001E-3</v>
      </c>
      <c r="V10" s="25">
        <f t="shared" si="8"/>
        <v>-1.7799999999999999E-3</v>
      </c>
      <c r="W10" s="25">
        <f t="shared" si="8"/>
        <v>-1.5399999999999997E-3</v>
      </c>
      <c r="X10" s="25">
        <f t="shared" si="8"/>
        <v>-1.818E-3</v>
      </c>
      <c r="Y10" s="25">
        <f t="shared" si="8"/>
        <v>-1.8800000000000002E-3</v>
      </c>
      <c r="Z10" s="25">
        <f t="shared" si="8"/>
        <v>-1.8300000000000002E-3</v>
      </c>
      <c r="AA10" s="25">
        <f t="shared" si="8"/>
        <v>-1.8699999999999999E-3</v>
      </c>
      <c r="AB10" s="25">
        <f t="shared" si="8"/>
        <v>-1.6950000000000001E-3</v>
      </c>
      <c r="AC10" s="25">
        <f t="shared" si="8"/>
        <v>-1.65E-3</v>
      </c>
      <c r="AD10" s="25">
        <f t="shared" si="8"/>
        <v>-1.4469999999999999E-3</v>
      </c>
      <c r="AE10" s="25">
        <f t="shared" si="8"/>
        <v>-1.7899999999999999E-3</v>
      </c>
      <c r="AF10" s="25">
        <f t="shared" si="8"/>
        <v>-1.91E-3</v>
      </c>
      <c r="AG10" s="25">
        <f t="shared" si="8"/>
        <v>-1.3850000000000002E-3</v>
      </c>
      <c r="AH10" s="25">
        <f t="shared" si="8"/>
        <v>-1.5800000000000002E-3</v>
      </c>
      <c r="AI10" s="25">
        <f t="shared" si="8"/>
        <v>-1.5099999999999996E-3</v>
      </c>
      <c r="AJ10" s="25">
        <f t="shared" si="8"/>
        <v>-1.6200000000000001E-3</v>
      </c>
      <c r="AK10" s="25">
        <f t="shared" si="8"/>
        <v>-1.4199999999999998E-3</v>
      </c>
      <c r="AL10" s="25">
        <f t="shared" si="8"/>
        <v>-6.7499999999999939E-4</v>
      </c>
      <c r="AM10" s="25">
        <f t="shared" si="8"/>
        <v>-1.2000000000000001E-3</v>
      </c>
      <c r="AN10" s="25">
        <f t="shared" si="8"/>
        <v>-1.48E-3</v>
      </c>
      <c r="AO10" s="25">
        <f t="shared" si="8"/>
        <v>-1.6400000000000008E-3</v>
      </c>
      <c r="AP10" s="25">
        <f t="shared" si="8"/>
        <v>-1.5799999999999998E-3</v>
      </c>
      <c r="AQ10" s="25">
        <f t="shared" si="8"/>
        <v>-1.5099999999999996E-3</v>
      </c>
      <c r="AR10" s="25">
        <f t="shared" si="8"/>
        <v>-1.5799999999999998E-3</v>
      </c>
      <c r="AS10" s="25">
        <f t="shared" si="8"/>
        <v>-1.3630000000000001E-3</v>
      </c>
      <c r="AT10" s="25">
        <f t="shared" si="8"/>
        <v>-1.4700000000000004E-3</v>
      </c>
      <c r="AU10" s="25">
        <f t="shared" si="8"/>
        <v>-1.3000000000000004E-3</v>
      </c>
      <c r="AV10" s="25">
        <f t="shared" si="8"/>
        <v>-1.2849999999999997E-3</v>
      </c>
      <c r="AW10" s="25">
        <f t="shared" si="8"/>
        <v>-1.2899999999999999E-3</v>
      </c>
      <c r="AX10" s="25">
        <f t="shared" si="8"/>
        <v>-1.4299999999999994E-3</v>
      </c>
      <c r="AY10" s="25">
        <f t="shared" si="8"/>
        <v>-1.2199999999999997E-3</v>
      </c>
      <c r="AZ10" s="25">
        <f t="shared" si="8"/>
        <v>-1.3499999999999999E-3</v>
      </c>
      <c r="BA10" s="25">
        <f t="shared" si="8"/>
        <v>-1.3200000000000004E-3</v>
      </c>
      <c r="BB10" s="25">
        <f t="shared" si="8"/>
        <v>-1.2500000000000005E-3</v>
      </c>
      <c r="BC10" s="25">
        <f t="shared" si="8"/>
        <v>-1.2799999999999999E-3</v>
      </c>
      <c r="BD10" s="25">
        <f t="shared" si="8"/>
        <v>-1.41E-3</v>
      </c>
      <c r="BE10" s="25">
        <f t="shared" si="8"/>
        <v>-1.8699999999999999E-3</v>
      </c>
      <c r="BF10" s="25">
        <f t="shared" si="8"/>
        <v>-1.9399999999999999E-3</v>
      </c>
      <c r="BG10" s="25">
        <f t="shared" si="8"/>
        <v>-1.6099999999999999E-3</v>
      </c>
      <c r="BH10" s="25">
        <f t="shared" si="8"/>
        <v>-1.2200000000000002E-3</v>
      </c>
      <c r="BI10" s="25">
        <f t="shared" si="8"/>
        <v>-1.4299999999999998E-3</v>
      </c>
      <c r="BJ10" s="25">
        <f t="shared" si="8"/>
        <v>-1.16E-3</v>
      </c>
      <c r="BK10" s="25">
        <f t="shared" si="8"/>
        <v>-9.7000000000000016E-4</v>
      </c>
      <c r="BL10" s="25">
        <f t="shared" si="8"/>
        <v>-1.2499999999999998E-3</v>
      </c>
      <c r="BM10" s="25">
        <f t="shared" si="8"/>
        <v>-9.7999999999999997E-4</v>
      </c>
      <c r="BN10" s="25">
        <f t="shared" si="8"/>
        <v>-1.2899999999999997E-3</v>
      </c>
      <c r="BO10" s="25">
        <f t="shared" si="8"/>
        <v>-1.3099999999999997E-3</v>
      </c>
      <c r="BP10" s="25">
        <f t="shared" si="8"/>
        <v>-1.2899999999999997E-3</v>
      </c>
      <c r="BQ10" s="25">
        <f t="shared" si="1"/>
        <v>-1.2500000000000002E-3</v>
      </c>
      <c r="BR10" s="25">
        <f t="shared" si="1"/>
        <v>-1.2599999999999998E-3</v>
      </c>
      <c r="BS10" s="25">
        <f t="shared" si="1"/>
        <v>-1.1199999999999999E-3</v>
      </c>
      <c r="BT10" s="25">
        <f t="shared" si="1"/>
        <v>-1.2099999999999997E-3</v>
      </c>
      <c r="BU10" s="25">
        <f t="shared" si="1"/>
        <v>-1.1500000000000004E-3</v>
      </c>
      <c r="BV10" s="25">
        <f t="shared" si="1"/>
        <v>-1.2600000000000003E-3</v>
      </c>
      <c r="BW10" s="25">
        <f t="shared" si="1"/>
        <v>-1.4600000000000001E-3</v>
      </c>
      <c r="BX10" s="25">
        <f t="shared" si="1"/>
        <v>-1.41E-3</v>
      </c>
      <c r="BY10" s="25">
        <f t="shared" si="1"/>
        <v>-1.4399999999999999E-3</v>
      </c>
      <c r="BZ10" s="25">
        <f t="shared" si="1"/>
        <v>-1.3700000000000001E-3</v>
      </c>
      <c r="CA10" s="25">
        <f t="shared" si="1"/>
        <v>-1.4349999999999999E-3</v>
      </c>
      <c r="CB10" s="25">
        <f t="shared" si="1"/>
        <v>-1.83E-3</v>
      </c>
      <c r="CC10" s="25">
        <f t="shared" si="1"/>
        <v>-1.6600000000000002E-3</v>
      </c>
      <c r="CD10" s="25">
        <f t="shared" si="1"/>
        <v>-1.56E-3</v>
      </c>
      <c r="CE10" s="25">
        <f t="shared" si="1"/>
        <v>-1.2899999999999999E-3</v>
      </c>
      <c r="CF10" s="25">
        <f t="shared" si="1"/>
        <v>-1.08E-3</v>
      </c>
      <c r="CG10" s="25">
        <f t="shared" si="1"/>
        <v>-8.9999999999999998E-4</v>
      </c>
      <c r="CH10" s="25">
        <f t="shared" si="1"/>
        <v>-1.1000000000000001E-3</v>
      </c>
      <c r="CI10" s="25">
        <f t="shared" si="1"/>
        <v>-1.25E-3</v>
      </c>
      <c r="CJ10" s="25">
        <f t="shared" si="1"/>
        <v>-1.31E-3</v>
      </c>
      <c r="CK10" s="25">
        <f t="shared" si="1"/>
        <v>-1.06E-3</v>
      </c>
      <c r="CL10" s="25">
        <f t="shared" si="1"/>
        <v>-1.23E-3</v>
      </c>
      <c r="CM10" s="25">
        <f t="shared" si="1"/>
        <v>-1.2589999999999999E-3</v>
      </c>
      <c r="CN10" s="25">
        <f t="shared" si="1"/>
        <v>-1.191E-3</v>
      </c>
      <c r="CO10" s="25">
        <f t="shared" si="1"/>
        <v>-1.0269999999999999E-3</v>
      </c>
      <c r="CP10" s="25">
        <f t="shared" si="1"/>
        <v>-1.1099999999999999E-3</v>
      </c>
      <c r="CQ10" s="25">
        <f t="shared" si="1"/>
        <v>-1.25E-3</v>
      </c>
      <c r="CR10" s="25">
        <f t="shared" si="1"/>
        <v>-9.8999999999999999E-4</v>
      </c>
      <c r="CS10" s="25">
        <f t="shared" si="1"/>
        <v>-1.09E-3</v>
      </c>
      <c r="CT10" s="25">
        <f t="shared" si="1"/>
        <v>-1.1799999999999998E-3</v>
      </c>
      <c r="CU10" s="25">
        <f t="shared" si="1"/>
        <v>-1.0510000000000003E-3</v>
      </c>
      <c r="CV10" s="25">
        <f t="shared" si="1"/>
        <v>-8.0599999999999997E-4</v>
      </c>
      <c r="CW10" s="25">
        <f t="shared" si="1"/>
        <v>-8.9999999999999998E-4</v>
      </c>
      <c r="CX10" s="25">
        <f t="shared" si="1"/>
        <v>-8.8000000000000014E-4</v>
      </c>
      <c r="CY10" s="25">
        <f t="shared" si="1"/>
        <v>-9.8400000000000007E-4</v>
      </c>
      <c r="CZ10" s="25">
        <f t="shared" si="1"/>
        <v>-1.1069999999999999E-3</v>
      </c>
      <c r="DA10" s="25">
        <f t="shared" si="1"/>
        <v>-1.01E-3</v>
      </c>
      <c r="DB10" s="25">
        <f t="shared" si="1"/>
        <v>-9.8999999999999999E-4</v>
      </c>
      <c r="DC10" s="25">
        <f t="shared" si="1"/>
        <v>-9.8700000000000003E-4</v>
      </c>
      <c r="DD10" s="25">
        <f t="shared" si="1"/>
        <v>-9.8999999999999999E-4</v>
      </c>
      <c r="DE10" s="25">
        <f t="shared" si="1"/>
        <v>-1.111E-3</v>
      </c>
      <c r="DF10" s="25">
        <f t="shared" si="1"/>
        <v>-1.0809999999999999E-3</v>
      </c>
      <c r="DG10" s="25">
        <f t="shared" si="1"/>
        <v>-9.9400000000000009E-4</v>
      </c>
      <c r="DH10" s="25">
        <f t="shared" si="1"/>
        <v>-9.7999999999999997E-4</v>
      </c>
      <c r="DI10" s="25">
        <f t="shared" si="1"/>
        <v>-9.4999999999999989E-4</v>
      </c>
      <c r="DJ10" s="25">
        <f t="shared" si="1"/>
        <v>-8.699999999999999E-4</v>
      </c>
      <c r="DK10" s="25">
        <f t="shared" si="1"/>
        <v>-9.6999999999999994E-4</v>
      </c>
      <c r="DL10" s="25">
        <f t="shared" si="1"/>
        <v>-9.6999999999999994E-4</v>
      </c>
      <c r="DM10" s="25">
        <f t="shared" si="1"/>
        <v>-8.6000000000000009E-4</v>
      </c>
      <c r="DN10" s="25">
        <f t="shared" si="1"/>
        <v>-8.1999999999999998E-4</v>
      </c>
      <c r="DO10" s="25">
        <f t="shared" si="1"/>
        <v>-8.699999999999999E-4</v>
      </c>
      <c r="DP10" s="25">
        <f t="shared" si="1"/>
        <v>-9.3000000000000005E-4</v>
      </c>
      <c r="DQ10" s="25">
        <f t="shared" si="1"/>
        <v>-9.2099999999999994E-4</v>
      </c>
      <c r="DR10" s="25">
        <f t="shared" si="1"/>
        <v>-8.4899999999999993E-4</v>
      </c>
      <c r="DS10" s="25">
        <f t="shared" si="1"/>
        <v>-8.9099999999999997E-4</v>
      </c>
      <c r="DT10" s="25">
        <f t="shared" si="1"/>
        <v>-9.3000000000000005E-4</v>
      </c>
      <c r="DU10" s="25">
        <f t="shared" si="1"/>
        <v>-9.8900000000000008E-4</v>
      </c>
      <c r="DV10" s="25">
        <f t="shared" si="1"/>
        <v>-1.0110000000000002E-3</v>
      </c>
      <c r="DW10" s="25">
        <f t="shared" si="1"/>
        <v>-9.19E-4</v>
      </c>
      <c r="DX10" s="25">
        <f t="shared" si="1"/>
        <v>-9.0499999999999988E-4</v>
      </c>
      <c r="DY10" s="25">
        <f t="shared" si="1"/>
        <v>-1.01E-3</v>
      </c>
      <c r="DZ10" s="25">
        <f t="shared" si="1"/>
        <v>-1.059E-3</v>
      </c>
      <c r="EA10" s="25">
        <f t="shared" si="1"/>
        <v>-7.9099999999999982E-4</v>
      </c>
      <c r="EB10" s="25">
        <f t="shared" ref="EB10:GM14" si="10">EB45-EB$19</f>
        <v>-8.8999999999999995E-4</v>
      </c>
      <c r="EC10" s="25">
        <f t="shared" si="10"/>
        <v>-8.2000000000000009E-4</v>
      </c>
      <c r="ED10" s="25">
        <f t="shared" si="10"/>
        <v>-9.2299999999999999E-4</v>
      </c>
      <c r="EE10" s="25">
        <f t="shared" si="10"/>
        <v>-8.3999999999999993E-4</v>
      </c>
      <c r="EF10" s="25">
        <f t="shared" si="10"/>
        <v>-8.8000000000000014E-4</v>
      </c>
      <c r="EG10" s="25">
        <f t="shared" si="10"/>
        <v>-1.0499999999999997E-3</v>
      </c>
      <c r="EH10" s="25">
        <f t="shared" si="10"/>
        <v>-8.5999999999999998E-4</v>
      </c>
      <c r="EI10" s="25">
        <f t="shared" si="10"/>
        <v>-1.0160000000000002E-3</v>
      </c>
      <c r="EJ10" s="25">
        <f t="shared" si="10"/>
        <v>-8.8000000000000003E-4</v>
      </c>
      <c r="EK10" s="25">
        <f t="shared" si="10"/>
        <v>-9.2999999999999984E-4</v>
      </c>
      <c r="EL10" s="25">
        <f t="shared" si="10"/>
        <v>-9.2999999999999984E-4</v>
      </c>
      <c r="EM10" s="25">
        <f t="shared" si="10"/>
        <v>-8.9000000000000017E-4</v>
      </c>
      <c r="EN10" s="25">
        <f t="shared" si="10"/>
        <v>-9.4000000000000008E-4</v>
      </c>
      <c r="EO10" s="25">
        <f t="shared" si="10"/>
        <v>-9.7000000000000016E-4</v>
      </c>
      <c r="EP10" s="25">
        <f t="shared" si="10"/>
        <v>-1E-3</v>
      </c>
      <c r="EQ10" s="25">
        <f t="shared" si="10"/>
        <v>-1.0200000000000001E-3</v>
      </c>
      <c r="ER10" s="25">
        <f t="shared" si="10"/>
        <v>-1.2600000000000001E-3</v>
      </c>
      <c r="ES10" s="25">
        <f t="shared" si="10"/>
        <v>-1.0499999999999999E-3</v>
      </c>
      <c r="ET10" s="25">
        <f t="shared" si="10"/>
        <v>-1.0499999999999999E-3</v>
      </c>
      <c r="EU10" s="25">
        <f t="shared" si="10"/>
        <v>-1.08E-3</v>
      </c>
      <c r="EV10" s="25">
        <f t="shared" si="10"/>
        <v>-9.8999999999999999E-4</v>
      </c>
      <c r="EW10" s="25">
        <f t="shared" si="10"/>
        <v>-1.16E-3</v>
      </c>
      <c r="EX10" s="25">
        <f t="shared" si="10"/>
        <v>-1.2599999999999998E-3</v>
      </c>
      <c r="EY10" s="25">
        <f t="shared" si="10"/>
        <v>-1.1199999999999999E-3</v>
      </c>
      <c r="EZ10" s="25">
        <f t="shared" si="10"/>
        <v>-1.1299999999999999E-3</v>
      </c>
      <c r="FA10" s="25">
        <f t="shared" si="10"/>
        <v>-1.1900000000000001E-3</v>
      </c>
      <c r="FB10" s="25">
        <f t="shared" si="10"/>
        <v>-1.1500000000000002E-3</v>
      </c>
      <c r="FC10" s="25">
        <f t="shared" si="10"/>
        <v>-1.1800000000000001E-3</v>
      </c>
      <c r="FD10" s="25">
        <f t="shared" si="10"/>
        <v>-1.2300000000000002E-3</v>
      </c>
      <c r="FE10" s="25">
        <f t="shared" si="10"/>
        <v>-1.2299999999999998E-3</v>
      </c>
      <c r="FF10" s="25">
        <f t="shared" si="10"/>
        <v>-1.14E-3</v>
      </c>
      <c r="FG10" s="25">
        <f t="shared" si="10"/>
        <v>-1.0499999999999999E-3</v>
      </c>
      <c r="FH10" s="25">
        <f t="shared" si="10"/>
        <v>-1.15E-3</v>
      </c>
      <c r="FI10" s="25">
        <f t="shared" si="10"/>
        <v>-1.08E-3</v>
      </c>
      <c r="FJ10" s="25">
        <f t="shared" si="10"/>
        <v>-1.0900000000000003E-3</v>
      </c>
      <c r="FK10" s="25">
        <f t="shared" si="10"/>
        <v>-9.8999999999999999E-4</v>
      </c>
      <c r="FL10" s="25">
        <f t="shared" si="10"/>
        <v>-1.1800000000000001E-3</v>
      </c>
      <c r="FM10" s="25">
        <f t="shared" si="10"/>
        <v>-1.0699999999999998E-3</v>
      </c>
      <c r="FN10" s="25">
        <f t="shared" si="10"/>
        <v>-1.0499999999999997E-3</v>
      </c>
      <c r="FO10" s="25">
        <f t="shared" si="10"/>
        <v>-9.1999999999999981E-4</v>
      </c>
      <c r="FP10" s="25">
        <f t="shared" si="10"/>
        <v>-1.0400000000000003E-3</v>
      </c>
      <c r="FQ10" s="25">
        <f t="shared" si="10"/>
        <v>-1.1299999999999999E-3</v>
      </c>
      <c r="FR10" s="25">
        <f t="shared" si="10"/>
        <v>-1.1299999999999999E-3</v>
      </c>
      <c r="FS10" s="25">
        <f t="shared" si="10"/>
        <v>-8.8900000000000003E-4</v>
      </c>
      <c r="FT10" s="25">
        <f t="shared" si="10"/>
        <v>-1.3010000000000001E-3</v>
      </c>
      <c r="FU10" s="25">
        <f t="shared" si="10"/>
        <v>-1.0810000000000004E-3</v>
      </c>
      <c r="FV10" s="25">
        <f t="shared" si="10"/>
        <v>-1.2599999999999994E-3</v>
      </c>
      <c r="FW10" s="25">
        <f t="shared" si="10"/>
        <v>-1.2799999999999999E-3</v>
      </c>
      <c r="FX10" s="25">
        <f t="shared" si="10"/>
        <v>-6.2999999999999992E-4</v>
      </c>
      <c r="FY10" s="25">
        <f t="shared" si="10"/>
        <v>-4.6999999999999993E-4</v>
      </c>
      <c r="FZ10" s="25">
        <f t="shared" si="10"/>
        <v>-4.5999999999999991E-4</v>
      </c>
      <c r="GA10" s="25">
        <f t="shared" si="10"/>
        <v>7.5000000000000002E-4</v>
      </c>
      <c r="GB10" s="25">
        <f t="shared" si="10"/>
        <v>8.7000000000000001E-4</v>
      </c>
      <c r="GC10" s="25">
        <f t="shared" si="10"/>
        <v>2.6199999999999999E-3</v>
      </c>
      <c r="GD10" s="25">
        <f t="shared" si="10"/>
        <v>2.8400000000000001E-3</v>
      </c>
      <c r="GE10" s="25">
        <f t="shared" si="10"/>
        <v>2.64E-3</v>
      </c>
      <c r="GF10" s="25">
        <f t="shared" si="10"/>
        <v>1.5100000000000003E-3</v>
      </c>
      <c r="GG10" s="25">
        <f t="shared" si="10"/>
        <v>4.3900000000000005E-4</v>
      </c>
      <c r="GH10" s="25">
        <f t="shared" si="10"/>
        <v>9.1999999999999992E-4</v>
      </c>
      <c r="GI10" s="25">
        <f t="shared" si="10"/>
        <v>1.32E-3</v>
      </c>
      <c r="GJ10" s="25">
        <f t="shared" si="10"/>
        <v>6.249999999999999E-4</v>
      </c>
      <c r="GK10" s="25">
        <f t="shared" si="10"/>
        <v>-2.0000000000000001E-4</v>
      </c>
      <c r="GL10" s="25">
        <f t="shared" si="10"/>
        <v>-3.1000000000000005E-4</v>
      </c>
      <c r="GM10" s="25">
        <f t="shared" si="10"/>
        <v>-4.4000000000000002E-4</v>
      </c>
      <c r="GN10" s="25">
        <f t="shared" si="2"/>
        <v>1.4000000000000001E-4</v>
      </c>
      <c r="GO10" s="25">
        <f t="shared" si="3"/>
        <v>4.2999999999999994E-4</v>
      </c>
      <c r="GP10" s="25">
        <f t="shared" si="3"/>
        <v>7.7999999999999999E-4</v>
      </c>
      <c r="GQ10" s="25">
        <f t="shared" si="3"/>
        <v>1.0499999999999999E-3</v>
      </c>
      <c r="GR10" s="25">
        <f t="shared" si="3"/>
        <v>9.41E-4</v>
      </c>
      <c r="GS10" s="25">
        <f t="shared" si="3"/>
        <v>1.2300000000000002E-3</v>
      </c>
      <c r="GT10" s="25">
        <f t="shared" si="3"/>
        <v>1.32E-3</v>
      </c>
      <c r="GU10" s="25">
        <f t="shared" si="3"/>
        <v>9.7999999999999997E-4</v>
      </c>
      <c r="GV10" s="25">
        <f t="shared" si="3"/>
        <v>9.7999999999999997E-4</v>
      </c>
      <c r="GW10" s="25">
        <f t="shared" si="3"/>
        <v>1.0150000000000001E-3</v>
      </c>
      <c r="GX10" s="25">
        <f t="shared" si="3"/>
        <v>1.3089999999999998E-3</v>
      </c>
      <c r="GY10" s="25">
        <f t="shared" si="3"/>
        <v>1.1099999999999999E-3</v>
      </c>
      <c r="GZ10" s="25">
        <f t="shared" si="3"/>
        <v>1.39E-3</v>
      </c>
      <c r="HA10" s="25">
        <f t="shared" si="3"/>
        <v>1.0400000000000001E-3</v>
      </c>
      <c r="HB10" s="25">
        <f t="shared" si="3"/>
        <v>1.299E-3</v>
      </c>
      <c r="HC10" s="25">
        <f t="shared" si="3"/>
        <v>1.31E-3</v>
      </c>
      <c r="HD10" s="25">
        <f t="shared" si="3"/>
        <v>1.2199999999999999E-3</v>
      </c>
      <c r="HE10" s="25">
        <f t="shared" si="3"/>
        <v>9.7999999999999997E-4</v>
      </c>
      <c r="HF10" s="25">
        <f t="shared" si="3"/>
        <v>9.859999999999999E-4</v>
      </c>
      <c r="HG10" s="25">
        <f t="shared" si="3"/>
        <v>7.3999999999999999E-4</v>
      </c>
      <c r="HH10" s="25">
        <f t="shared" si="3"/>
        <v>7.7000000000000007E-4</v>
      </c>
      <c r="HI10" s="25">
        <f t="shared" si="3"/>
        <v>6.0000000000000006E-4</v>
      </c>
      <c r="HJ10" s="25">
        <f t="shared" si="3"/>
        <v>4.500000000000001E-4</v>
      </c>
      <c r="HK10" s="25">
        <f t="shared" si="3"/>
        <v>4.500000000000001E-4</v>
      </c>
      <c r="HL10" s="25">
        <f t="shared" si="3"/>
        <v>8.600000000000002E-4</v>
      </c>
      <c r="HM10" s="25">
        <f t="shared" si="3"/>
        <v>8.7000000000000001E-4</v>
      </c>
      <c r="HN10" s="25">
        <f t="shared" si="3"/>
        <v>1.15E-3</v>
      </c>
      <c r="HO10" s="25">
        <f t="shared" si="3"/>
        <v>1.0600000000000002E-3</v>
      </c>
      <c r="HP10" s="25">
        <f t="shared" si="3"/>
        <v>7.8000000000000009E-4</v>
      </c>
      <c r="HQ10" s="25">
        <f t="shared" si="3"/>
        <v>9.7000000000000005E-4</v>
      </c>
      <c r="HR10" s="25">
        <f t="shared" si="3"/>
        <v>1.06E-3</v>
      </c>
      <c r="HS10" s="25">
        <f t="shared" si="3"/>
        <v>1.0500000000000002E-3</v>
      </c>
      <c r="HT10" s="25">
        <f t="shared" si="3"/>
        <v>1.2100000000000001E-3</v>
      </c>
      <c r="HU10" s="25">
        <f t="shared" si="3"/>
        <v>1.2899999999999999E-3</v>
      </c>
      <c r="HV10" s="25">
        <f t="shared" si="3"/>
        <v>1.25E-3</v>
      </c>
      <c r="HW10" s="25">
        <f t="shared" si="6"/>
        <v>1.0799999999999998E-3</v>
      </c>
      <c r="HX10" s="25">
        <f t="shared" si="6"/>
        <v>8.5999999999999987E-4</v>
      </c>
      <c r="HY10" s="25">
        <f t="shared" si="6"/>
        <v>7.7999999999999999E-4</v>
      </c>
      <c r="HZ10" s="25">
        <f t="shared" si="6"/>
        <v>9.3999999999999997E-4</v>
      </c>
      <c r="IA10" s="25">
        <f t="shared" si="6"/>
        <v>1.0200000000000003E-3</v>
      </c>
      <c r="IB10" s="25">
        <f t="shared" si="6"/>
        <v>1.1100000000000001E-3</v>
      </c>
      <c r="IC10" s="25">
        <f t="shared" si="6"/>
        <v>9.5000000000000011E-4</v>
      </c>
      <c r="ID10" s="25">
        <f t="shared" ref="ID10:IH10" si="11">ID45-ID$19</f>
        <v>7.9000000000000001E-4</v>
      </c>
      <c r="IE10" s="25">
        <f t="shared" si="11"/>
        <v>4.1999999999999991E-4</v>
      </c>
      <c r="IF10" s="25">
        <f t="shared" si="11"/>
        <v>7.8000000000000009E-4</v>
      </c>
      <c r="IG10" s="25">
        <f t="shared" si="11"/>
        <v>4.2999999999999999E-4</v>
      </c>
      <c r="IH10" s="25">
        <f t="shared" si="11"/>
        <v>6.87E-4</v>
      </c>
      <c r="II10" s="25">
        <f t="shared" ref="II10:IJ10" si="12">II45-II$19</f>
        <v>3.1999999999999997E-4</v>
      </c>
      <c r="IJ10" s="25">
        <f t="shared" si="12"/>
        <v>4.4000000000000002E-4</v>
      </c>
    </row>
    <row r="11" spans="2:244" x14ac:dyDescent="0.35">
      <c r="B11" s="4" t="s">
        <v>49</v>
      </c>
      <c r="C11" s="10"/>
      <c r="D11" s="25">
        <f t="shared" si="5"/>
        <v>-4.9771299999999997E-3</v>
      </c>
      <c r="E11" s="25">
        <f t="shared" si="8"/>
        <v>-5.1789999999999996E-3</v>
      </c>
      <c r="F11" s="25">
        <f t="shared" si="8"/>
        <v>-5.1400000000000005E-3</v>
      </c>
      <c r="G11" s="25">
        <f t="shared" si="8"/>
        <v>-4.9300000000000004E-3</v>
      </c>
      <c r="H11" s="25">
        <f t="shared" si="8"/>
        <v>-4.7600000000000003E-3</v>
      </c>
      <c r="I11" s="25">
        <f t="shared" si="8"/>
        <v>-4.6759999999999996E-3</v>
      </c>
      <c r="J11" s="25">
        <f t="shared" si="8"/>
        <v>-4.8209999999999998E-3</v>
      </c>
      <c r="K11" s="25">
        <f t="shared" si="8"/>
        <v>-4.9499999999999995E-3</v>
      </c>
      <c r="L11" s="25">
        <f t="shared" si="8"/>
        <v>-4.7799999999999995E-3</v>
      </c>
      <c r="M11" s="25">
        <f t="shared" si="8"/>
        <v>-4.9499999999999995E-3</v>
      </c>
      <c r="N11" s="25">
        <f t="shared" si="8"/>
        <v>-4.8139999999999997E-3</v>
      </c>
      <c r="O11" s="25">
        <f t="shared" si="8"/>
        <v>-4.9110000000000004E-3</v>
      </c>
      <c r="P11" s="25">
        <f t="shared" si="8"/>
        <v>-4.679E-3</v>
      </c>
      <c r="Q11" s="25">
        <f t="shared" si="8"/>
        <v>-4.28E-3</v>
      </c>
      <c r="R11" s="25">
        <f t="shared" si="8"/>
        <v>-4.3499999999999997E-3</v>
      </c>
      <c r="S11" s="25">
        <f t="shared" si="8"/>
        <v>-4.372E-3</v>
      </c>
      <c r="T11" s="25">
        <f t="shared" si="8"/>
        <v>-4.4869999999999997E-3</v>
      </c>
      <c r="U11" s="25">
        <f t="shared" si="8"/>
        <v>-4.4999999999999997E-3</v>
      </c>
      <c r="V11" s="25">
        <f t="shared" si="8"/>
        <v>-4.4399999999999995E-3</v>
      </c>
      <c r="W11" s="25">
        <f t="shared" si="8"/>
        <v>-4.13E-3</v>
      </c>
      <c r="X11" s="25">
        <f t="shared" si="8"/>
        <v>-4.3680000000000004E-3</v>
      </c>
      <c r="Y11" s="25">
        <f t="shared" si="8"/>
        <v>-4.4100000000000007E-3</v>
      </c>
      <c r="Z11" s="25">
        <f t="shared" si="8"/>
        <v>-4.4099999999999999E-3</v>
      </c>
      <c r="AA11" s="25">
        <f t="shared" si="8"/>
        <v>-4.4400000000000004E-3</v>
      </c>
      <c r="AB11" s="25">
        <f t="shared" si="8"/>
        <v>-4.3150000000000003E-3</v>
      </c>
      <c r="AC11" s="25">
        <f t="shared" si="8"/>
        <v>-4.2500000000000003E-3</v>
      </c>
      <c r="AD11" s="25">
        <f t="shared" si="8"/>
        <v>-4.2069999999999998E-3</v>
      </c>
      <c r="AE11" s="25">
        <f t="shared" si="8"/>
        <v>-4.5200000000000006E-3</v>
      </c>
      <c r="AF11" s="25">
        <f t="shared" si="8"/>
        <v>-4.5399999999999998E-3</v>
      </c>
      <c r="AG11" s="25">
        <f t="shared" si="8"/>
        <v>-4.1750000000000008E-3</v>
      </c>
      <c r="AH11" s="25">
        <f t="shared" si="8"/>
        <v>-4.6499999999999996E-3</v>
      </c>
      <c r="AI11" s="25">
        <f t="shared" si="8"/>
        <v>-4.5900000000000003E-3</v>
      </c>
      <c r="AJ11" s="25">
        <f t="shared" si="8"/>
        <v>-4.5399999999999998E-3</v>
      </c>
      <c r="AK11" s="25">
        <f t="shared" si="8"/>
        <v>-4.2399999999999998E-3</v>
      </c>
      <c r="AL11" s="25">
        <f t="shared" si="8"/>
        <v>-3.3950000000000004E-3</v>
      </c>
      <c r="AM11" s="25">
        <f t="shared" si="8"/>
        <v>-4.0100000000000005E-3</v>
      </c>
      <c r="AN11" s="25">
        <f t="shared" si="8"/>
        <v>-4.2599999999999999E-3</v>
      </c>
      <c r="AO11" s="25">
        <f t="shared" si="8"/>
        <v>-4.3800000000000011E-3</v>
      </c>
      <c r="AP11" s="25">
        <f t="shared" si="8"/>
        <v>-4.45E-3</v>
      </c>
      <c r="AQ11" s="25">
        <f t="shared" si="8"/>
        <v>-4.5199999999999997E-3</v>
      </c>
      <c r="AR11" s="25">
        <f t="shared" si="8"/>
        <v>-4.5500000000000002E-3</v>
      </c>
      <c r="AS11" s="25">
        <f t="shared" si="8"/>
        <v>-4.1829999999999992E-3</v>
      </c>
      <c r="AT11" s="25">
        <f t="shared" si="8"/>
        <v>-4.2299999999999994E-3</v>
      </c>
      <c r="AU11" s="25">
        <f t="shared" si="8"/>
        <v>-4.0800000000000003E-3</v>
      </c>
      <c r="AV11" s="25">
        <f t="shared" si="8"/>
        <v>-4.2550000000000001E-3</v>
      </c>
      <c r="AW11" s="25">
        <f t="shared" si="8"/>
        <v>-4.3599999999999993E-3</v>
      </c>
      <c r="AX11" s="25">
        <f t="shared" si="8"/>
        <v>-4.5000000000000005E-3</v>
      </c>
      <c r="AY11" s="25">
        <f t="shared" si="8"/>
        <v>-4.2200000000000007E-3</v>
      </c>
      <c r="AZ11" s="25">
        <f t="shared" si="8"/>
        <v>-4.3699999999999998E-3</v>
      </c>
      <c r="BA11" s="25">
        <f t="shared" si="8"/>
        <v>-4.28E-3</v>
      </c>
      <c r="BB11" s="25">
        <f t="shared" si="8"/>
        <v>-4.2799999999999991E-3</v>
      </c>
      <c r="BC11" s="25">
        <f t="shared" si="8"/>
        <v>-4.3500000000000006E-3</v>
      </c>
      <c r="BD11" s="25">
        <f t="shared" si="8"/>
        <v>-4.4199999999999995E-3</v>
      </c>
      <c r="BE11" s="25">
        <f t="shared" si="8"/>
        <v>-4.6500000000000005E-3</v>
      </c>
      <c r="BF11" s="25">
        <f t="shared" si="8"/>
        <v>-4.6800000000000001E-3</v>
      </c>
      <c r="BG11" s="25">
        <f t="shared" si="8"/>
        <v>-4.3899999999999998E-3</v>
      </c>
      <c r="BH11" s="25">
        <f t="shared" si="8"/>
        <v>-4.1499999999999992E-3</v>
      </c>
      <c r="BI11" s="25">
        <f t="shared" si="8"/>
        <v>-4.2599999999999999E-3</v>
      </c>
      <c r="BJ11" s="25">
        <f t="shared" si="8"/>
        <v>-4.0999999999999995E-3</v>
      </c>
      <c r="BK11" s="25">
        <f t="shared" si="8"/>
        <v>-3.9499999999999995E-3</v>
      </c>
      <c r="BL11" s="25">
        <f t="shared" si="8"/>
        <v>-4.1599999999999988E-3</v>
      </c>
      <c r="BM11" s="25">
        <f t="shared" si="8"/>
        <v>-3.9900000000000005E-3</v>
      </c>
      <c r="BN11" s="25">
        <f t="shared" si="8"/>
        <v>-4.3199999999999992E-3</v>
      </c>
      <c r="BO11" s="25">
        <f t="shared" si="8"/>
        <v>-4.2499999999999994E-3</v>
      </c>
      <c r="BP11" s="25">
        <f t="shared" si="8"/>
        <v>-4.2199999999999998E-3</v>
      </c>
      <c r="BQ11" s="25">
        <f t="shared" ref="BQ11:EB14" si="13">BQ46-BQ$19</f>
        <v>-4.2499999999999994E-3</v>
      </c>
      <c r="BR11" s="25">
        <f t="shared" si="13"/>
        <v>-4.2199999999999998E-3</v>
      </c>
      <c r="BS11" s="25">
        <f t="shared" si="13"/>
        <v>-4.0899999999999999E-3</v>
      </c>
      <c r="BT11" s="25">
        <f t="shared" si="13"/>
        <v>-4.1899999999999993E-3</v>
      </c>
      <c r="BU11" s="25">
        <f t="shared" si="13"/>
        <v>-4.2199999999999998E-3</v>
      </c>
      <c r="BV11" s="25">
        <f t="shared" si="13"/>
        <v>-4.3099999999999996E-3</v>
      </c>
      <c r="BW11" s="25">
        <f t="shared" si="13"/>
        <v>-4.4199999999999995E-3</v>
      </c>
      <c r="BX11" s="25">
        <f t="shared" si="13"/>
        <v>-4.3E-3</v>
      </c>
      <c r="BY11" s="25">
        <f t="shared" si="13"/>
        <v>-4.3499999999999997E-3</v>
      </c>
      <c r="BZ11" s="25">
        <f t="shared" si="13"/>
        <v>-4.13E-3</v>
      </c>
      <c r="CA11" s="25">
        <f t="shared" si="13"/>
        <v>-4.1450000000000002E-3</v>
      </c>
      <c r="CB11" s="25">
        <f t="shared" si="13"/>
        <v>-4.3899999999999998E-3</v>
      </c>
      <c r="CC11" s="25">
        <f t="shared" si="13"/>
        <v>-4.1700000000000001E-3</v>
      </c>
      <c r="CD11" s="25">
        <f t="shared" si="13"/>
        <v>-4.1300000000000009E-3</v>
      </c>
      <c r="CE11" s="25">
        <f t="shared" si="13"/>
        <v>-4.3100000000000005E-3</v>
      </c>
      <c r="CF11" s="25">
        <f t="shared" si="13"/>
        <v>-4.1399999999999996E-3</v>
      </c>
      <c r="CG11" s="25">
        <f t="shared" si="13"/>
        <v>-3.9199999999999999E-3</v>
      </c>
      <c r="CH11" s="25">
        <f t="shared" si="13"/>
        <v>-4.1200000000000004E-3</v>
      </c>
      <c r="CI11" s="25">
        <f t="shared" si="13"/>
        <v>-4.2300000000000003E-3</v>
      </c>
      <c r="CJ11" s="25">
        <f t="shared" si="13"/>
        <v>-4.3200000000000001E-3</v>
      </c>
      <c r="CK11" s="25">
        <f t="shared" si="13"/>
        <v>-4.0699999999999998E-3</v>
      </c>
      <c r="CL11" s="25">
        <f t="shared" si="13"/>
        <v>-4.2199999999999998E-3</v>
      </c>
      <c r="CM11" s="25">
        <f t="shared" si="13"/>
        <v>-4.2290000000000001E-3</v>
      </c>
      <c r="CN11" s="25">
        <f t="shared" si="13"/>
        <v>-4.2410000000000008E-3</v>
      </c>
      <c r="CO11" s="25">
        <f t="shared" si="13"/>
        <v>-4.1469999999999996E-3</v>
      </c>
      <c r="CP11" s="25">
        <f t="shared" si="13"/>
        <v>-4.1899999999999993E-3</v>
      </c>
      <c r="CQ11" s="25">
        <f t="shared" si="13"/>
        <v>-4.2000000000000006E-3</v>
      </c>
      <c r="CR11" s="25">
        <f t="shared" si="13"/>
        <v>-3.9399999999999999E-3</v>
      </c>
      <c r="CS11" s="25">
        <f t="shared" si="13"/>
        <v>-3.9900000000000005E-3</v>
      </c>
      <c r="CT11" s="25">
        <f t="shared" si="13"/>
        <v>-4.0800000000000003E-3</v>
      </c>
      <c r="CU11" s="25">
        <f t="shared" si="13"/>
        <v>-4.0110000000000007E-3</v>
      </c>
      <c r="CV11" s="25">
        <f t="shared" si="13"/>
        <v>-3.7759999999999998E-3</v>
      </c>
      <c r="CW11" s="25">
        <f t="shared" si="13"/>
        <v>-4.0099999999999997E-3</v>
      </c>
      <c r="CX11" s="25">
        <f t="shared" si="13"/>
        <v>-4.1599999999999996E-3</v>
      </c>
      <c r="CY11" s="25">
        <f t="shared" si="13"/>
        <v>-4.0940000000000004E-3</v>
      </c>
      <c r="CZ11" s="25">
        <f t="shared" si="13"/>
        <v>-4.1669999999999997E-3</v>
      </c>
      <c r="DA11" s="25">
        <f t="shared" si="13"/>
        <v>-4.1400000000000005E-3</v>
      </c>
      <c r="DB11" s="25">
        <f t="shared" si="13"/>
        <v>-4.0999999999999995E-3</v>
      </c>
      <c r="DC11" s="25">
        <f t="shared" si="13"/>
        <v>-4.0969999999999999E-3</v>
      </c>
      <c r="DD11" s="25">
        <f t="shared" si="13"/>
        <v>-4.1199999999999995E-3</v>
      </c>
      <c r="DE11" s="25">
        <f t="shared" si="13"/>
        <v>-4.2109999999999995E-3</v>
      </c>
      <c r="DF11" s="25">
        <f t="shared" si="13"/>
        <v>-4.2309999999999995E-3</v>
      </c>
      <c r="DG11" s="25">
        <f t="shared" si="13"/>
        <v>-4.1240000000000001E-3</v>
      </c>
      <c r="DH11" s="25">
        <f t="shared" si="13"/>
        <v>-4.1099999999999999E-3</v>
      </c>
      <c r="DI11" s="25">
        <f t="shared" si="13"/>
        <v>-4.0599999999999994E-3</v>
      </c>
      <c r="DJ11" s="25">
        <f t="shared" si="13"/>
        <v>-3.9700000000000004E-3</v>
      </c>
      <c r="DK11" s="25">
        <f t="shared" si="13"/>
        <v>-3.9899999999999996E-3</v>
      </c>
      <c r="DL11" s="25">
        <f t="shared" si="13"/>
        <v>-4.0400000000000002E-3</v>
      </c>
      <c r="DM11" s="25">
        <f t="shared" si="13"/>
        <v>-4.0299999999999997E-3</v>
      </c>
      <c r="DN11" s="25">
        <f t="shared" si="13"/>
        <v>-4.0400000000000002E-3</v>
      </c>
      <c r="DO11" s="25">
        <f t="shared" si="13"/>
        <v>-4.0400000000000002E-3</v>
      </c>
      <c r="DP11" s="25">
        <f t="shared" si="13"/>
        <v>-4.0499999999999998E-3</v>
      </c>
      <c r="DQ11" s="25">
        <f t="shared" si="13"/>
        <v>-4.0509999999999999E-3</v>
      </c>
      <c r="DR11" s="25">
        <f t="shared" si="13"/>
        <v>-3.8890000000000001E-3</v>
      </c>
      <c r="DS11" s="25">
        <f t="shared" si="13"/>
        <v>-3.8409999999999998E-3</v>
      </c>
      <c r="DT11" s="25">
        <f t="shared" si="13"/>
        <v>-3.8900000000000002E-3</v>
      </c>
      <c r="DU11" s="25">
        <f t="shared" si="13"/>
        <v>-3.9489999999999994E-3</v>
      </c>
      <c r="DV11" s="25">
        <f t="shared" si="13"/>
        <v>-4.0110000000000007E-3</v>
      </c>
      <c r="DW11" s="25">
        <f t="shared" si="13"/>
        <v>-3.8989999999999997E-3</v>
      </c>
      <c r="DX11" s="25">
        <f t="shared" si="13"/>
        <v>-3.9249999999999997E-3</v>
      </c>
      <c r="DY11" s="25">
        <f t="shared" si="13"/>
        <v>-4.0699999999999998E-3</v>
      </c>
      <c r="DZ11" s="25">
        <f t="shared" si="13"/>
        <v>-4.0890000000000006E-3</v>
      </c>
      <c r="EA11" s="25">
        <f t="shared" si="13"/>
        <v>-3.8509999999999998E-3</v>
      </c>
      <c r="EB11" s="25">
        <f t="shared" si="13"/>
        <v>-3.98E-3</v>
      </c>
      <c r="EC11" s="25">
        <f t="shared" si="10"/>
        <v>-3.8300000000000001E-3</v>
      </c>
      <c r="ED11" s="25">
        <f t="shared" si="10"/>
        <v>-3.9729999999999991E-3</v>
      </c>
      <c r="EE11" s="25">
        <f t="shared" si="10"/>
        <v>-3.9199999999999999E-3</v>
      </c>
      <c r="EF11" s="25">
        <f t="shared" si="10"/>
        <v>-3.9199999999999999E-3</v>
      </c>
      <c r="EG11" s="25">
        <f t="shared" si="10"/>
        <v>-3.9900000000000005E-3</v>
      </c>
      <c r="EH11" s="25">
        <f t="shared" si="10"/>
        <v>-3.6700000000000001E-3</v>
      </c>
      <c r="EI11" s="25">
        <f t="shared" si="10"/>
        <v>-3.8159999999999999E-3</v>
      </c>
      <c r="EJ11" s="25">
        <f t="shared" si="10"/>
        <v>-3.7299999999999998E-3</v>
      </c>
      <c r="EK11" s="25">
        <f t="shared" si="10"/>
        <v>-3.8399999999999997E-3</v>
      </c>
      <c r="EL11" s="25">
        <f t="shared" si="10"/>
        <v>-3.4899999999999996E-3</v>
      </c>
      <c r="EM11" s="25">
        <f t="shared" si="10"/>
        <v>-3.5000000000000001E-3</v>
      </c>
      <c r="EN11" s="25">
        <f t="shared" si="10"/>
        <v>-3.5100000000000001E-3</v>
      </c>
      <c r="EO11" s="25">
        <f t="shared" si="10"/>
        <v>-3.5400000000000002E-3</v>
      </c>
      <c r="EP11" s="25">
        <f t="shared" si="10"/>
        <v>-3.5900000000000003E-3</v>
      </c>
      <c r="EQ11" s="25">
        <f t="shared" si="10"/>
        <v>-3.5499999999999998E-3</v>
      </c>
      <c r="ER11" s="25">
        <f t="shared" si="10"/>
        <v>-3.7599999999999999E-3</v>
      </c>
      <c r="ES11" s="25">
        <f t="shared" si="10"/>
        <v>-3.5999999999999999E-3</v>
      </c>
      <c r="ET11" s="25">
        <f t="shared" si="10"/>
        <v>-3.64E-3</v>
      </c>
      <c r="EU11" s="25">
        <f t="shared" si="10"/>
        <v>-3.9399999999999999E-3</v>
      </c>
      <c r="EV11" s="25">
        <f t="shared" si="10"/>
        <v>-3.5399999999999997E-3</v>
      </c>
      <c r="EW11" s="25">
        <f t="shared" si="10"/>
        <v>-3.7499999999999999E-3</v>
      </c>
      <c r="EX11" s="25">
        <f t="shared" si="10"/>
        <v>-3.8600000000000001E-3</v>
      </c>
      <c r="EY11" s="25">
        <f t="shared" si="10"/>
        <v>-3.7600000000000003E-3</v>
      </c>
      <c r="EZ11" s="25">
        <f t="shared" si="10"/>
        <v>-3.7500000000000007E-3</v>
      </c>
      <c r="FA11" s="25">
        <f t="shared" si="10"/>
        <v>-3.81E-3</v>
      </c>
      <c r="FB11" s="25">
        <f t="shared" si="10"/>
        <v>-3.6800000000000001E-3</v>
      </c>
      <c r="FC11" s="25">
        <f t="shared" si="10"/>
        <v>-3.6700000000000001E-3</v>
      </c>
      <c r="FD11" s="25">
        <f t="shared" si="10"/>
        <v>-3.7099999999999998E-3</v>
      </c>
      <c r="FE11" s="25">
        <f t="shared" si="10"/>
        <v>-3.7100000000000002E-3</v>
      </c>
      <c r="FF11" s="25">
        <f t="shared" si="10"/>
        <v>-3.5599999999999998E-3</v>
      </c>
      <c r="FG11" s="25">
        <f t="shared" si="10"/>
        <v>-3.48E-3</v>
      </c>
      <c r="FH11" s="25">
        <f t="shared" si="10"/>
        <v>-3.5999999999999999E-3</v>
      </c>
      <c r="FI11" s="25">
        <f t="shared" si="10"/>
        <v>-3.4900000000000005E-3</v>
      </c>
      <c r="FJ11" s="25">
        <f t="shared" si="10"/>
        <v>-3.49E-3</v>
      </c>
      <c r="FK11" s="25">
        <f t="shared" si="10"/>
        <v>-3.3599999999999997E-3</v>
      </c>
      <c r="FL11" s="25">
        <f t="shared" si="10"/>
        <v>-3.4400000000000003E-3</v>
      </c>
      <c r="FM11" s="25">
        <f t="shared" si="10"/>
        <v>-3.3299999999999996E-3</v>
      </c>
      <c r="FN11" s="25">
        <f t="shared" si="10"/>
        <v>-3.5100000000000001E-3</v>
      </c>
      <c r="FO11" s="25">
        <f t="shared" si="10"/>
        <v>-3.6200000000000004E-3</v>
      </c>
      <c r="FP11" s="25">
        <f t="shared" si="10"/>
        <v>-3.7499999999999999E-3</v>
      </c>
      <c r="FQ11" s="25">
        <f t="shared" si="10"/>
        <v>-4.020000000000001E-3</v>
      </c>
      <c r="FR11" s="25">
        <f t="shared" si="10"/>
        <v>-4.3199999999999992E-3</v>
      </c>
      <c r="FS11" s="25">
        <f t="shared" si="10"/>
        <v>-4.1589999999999995E-3</v>
      </c>
      <c r="FT11" s="25">
        <f t="shared" si="10"/>
        <v>-4.3409999999999994E-3</v>
      </c>
      <c r="FU11" s="25">
        <f t="shared" si="10"/>
        <v>-4.1810000000000007E-3</v>
      </c>
      <c r="FV11" s="25">
        <f t="shared" si="10"/>
        <v>-4.5700000000000011E-3</v>
      </c>
      <c r="FW11" s="25">
        <f t="shared" si="10"/>
        <v>-4.9700000000000005E-3</v>
      </c>
      <c r="FX11" s="25">
        <f t="shared" si="10"/>
        <v>-5.2399999999999999E-3</v>
      </c>
      <c r="FY11" s="25">
        <f t="shared" si="10"/>
        <v>-5.5200000000000006E-3</v>
      </c>
      <c r="FZ11" s="25">
        <f t="shared" si="10"/>
        <v>-4.9100000000000003E-3</v>
      </c>
      <c r="GA11" s="25">
        <f t="shared" si="10"/>
        <v>-5.1000000000000004E-3</v>
      </c>
      <c r="GB11" s="25">
        <f t="shared" si="10"/>
        <v>-4.8499999999999993E-3</v>
      </c>
      <c r="GC11" s="25">
        <f t="shared" si="10"/>
        <v>-3.8799999999999998E-3</v>
      </c>
      <c r="GD11" s="25">
        <f t="shared" si="10"/>
        <v>-3.9199999999999999E-3</v>
      </c>
      <c r="GE11" s="25">
        <f t="shared" si="10"/>
        <v>-3.3E-3</v>
      </c>
      <c r="GF11" s="25">
        <f t="shared" si="10"/>
        <v>-2.7299999999999998E-3</v>
      </c>
      <c r="GG11" s="25">
        <f t="shared" si="10"/>
        <v>-4.1210000000000005E-3</v>
      </c>
      <c r="GH11" s="25">
        <f t="shared" si="10"/>
        <v>-3.9100000000000003E-3</v>
      </c>
      <c r="GI11" s="25">
        <f t="shared" si="10"/>
        <v>-3.81E-3</v>
      </c>
      <c r="GJ11" s="25">
        <f t="shared" si="10"/>
        <v>-4.2950000000000002E-3</v>
      </c>
      <c r="GK11" s="25">
        <f t="shared" si="10"/>
        <v>-4.0899999999999999E-3</v>
      </c>
      <c r="GL11" s="25">
        <f t="shared" si="10"/>
        <v>-4.5199999999999997E-3</v>
      </c>
      <c r="GM11" s="25">
        <f t="shared" si="10"/>
        <v>-4.8700000000000002E-3</v>
      </c>
      <c r="GN11" s="25">
        <f t="shared" si="2"/>
        <v>-4.3700000000000006E-3</v>
      </c>
      <c r="GO11" s="25">
        <f t="shared" si="3"/>
        <v>-4.3999999999999994E-3</v>
      </c>
      <c r="GP11" s="25">
        <f t="shared" si="3"/>
        <v>-4.0600000000000002E-3</v>
      </c>
      <c r="GQ11" s="25">
        <f t="shared" si="3"/>
        <v>-4.0499999999999998E-3</v>
      </c>
      <c r="GR11" s="25">
        <f t="shared" si="3"/>
        <v>-3.9290000000000002E-3</v>
      </c>
      <c r="GS11" s="25">
        <f t="shared" si="3"/>
        <v>-3.5999999999999999E-3</v>
      </c>
      <c r="GT11" s="25">
        <f t="shared" si="3"/>
        <v>-3.48E-3</v>
      </c>
      <c r="GU11" s="25">
        <f t="shared" si="3"/>
        <v>-3.5300000000000002E-3</v>
      </c>
      <c r="GV11" s="25">
        <f t="shared" si="3"/>
        <v>-3.5300000000000002E-3</v>
      </c>
      <c r="GW11" s="25">
        <f t="shared" si="3"/>
        <v>-3.4950000000000003E-3</v>
      </c>
      <c r="GX11" s="25">
        <f t="shared" si="3"/>
        <v>-3.5209999999999998E-3</v>
      </c>
      <c r="GY11" s="25">
        <f t="shared" si="3"/>
        <v>-4.0400000000000002E-3</v>
      </c>
      <c r="GZ11" s="25">
        <f t="shared" si="3"/>
        <v>-3.8599999999999997E-3</v>
      </c>
      <c r="HA11" s="25">
        <f t="shared" si="3"/>
        <v>-3.9899999999999996E-3</v>
      </c>
      <c r="HB11" s="25">
        <f t="shared" si="3"/>
        <v>-3.9010000000000004E-3</v>
      </c>
      <c r="HC11" s="25">
        <f t="shared" si="3"/>
        <v>-4.3099999999999996E-3</v>
      </c>
      <c r="HD11" s="25">
        <f t="shared" si="3"/>
        <v>-4.2100000000000002E-3</v>
      </c>
      <c r="HE11" s="25">
        <f t="shared" si="3"/>
        <v>-4.0800000000000003E-3</v>
      </c>
      <c r="HF11" s="25">
        <f t="shared" si="3"/>
        <v>-3.9739999999999992E-3</v>
      </c>
      <c r="HG11" s="25">
        <f t="shared" si="3"/>
        <v>-3.9500000000000004E-3</v>
      </c>
      <c r="HH11" s="25">
        <f t="shared" si="3"/>
        <v>-3.9100000000000003E-3</v>
      </c>
      <c r="HI11" s="25">
        <f t="shared" si="3"/>
        <v>-3.9399999999999999E-3</v>
      </c>
      <c r="HJ11" s="25">
        <f t="shared" si="3"/>
        <v>-4.3599999999999993E-3</v>
      </c>
      <c r="HK11" s="25">
        <f t="shared" si="3"/>
        <v>-4.3599999999999993E-3</v>
      </c>
      <c r="HL11" s="25">
        <f t="shared" si="3"/>
        <v>-4.2000000000000006E-3</v>
      </c>
      <c r="HM11" s="25">
        <f t="shared" si="3"/>
        <v>-4.2799999999999991E-3</v>
      </c>
      <c r="HN11" s="25">
        <f t="shared" si="3"/>
        <v>-4.0200000000000001E-3</v>
      </c>
      <c r="HO11" s="25">
        <f t="shared" si="3"/>
        <v>-4.1099999999999999E-3</v>
      </c>
      <c r="HP11" s="25">
        <f t="shared" si="3"/>
        <v>-4.2199999999999998E-3</v>
      </c>
      <c r="HQ11" s="25">
        <f t="shared" si="3"/>
        <v>-4.0999999999999995E-3</v>
      </c>
      <c r="HR11" s="25">
        <f t="shared" si="3"/>
        <v>-3.7699999999999999E-3</v>
      </c>
      <c r="HS11" s="25">
        <f t="shared" si="3"/>
        <v>-3.7599999999999999E-3</v>
      </c>
      <c r="HT11" s="25">
        <f t="shared" si="3"/>
        <v>-3.7800000000000004E-3</v>
      </c>
      <c r="HU11" s="25">
        <f t="shared" si="3"/>
        <v>-3.7700000000000003E-3</v>
      </c>
      <c r="HV11" s="25">
        <f t="shared" si="3"/>
        <v>-3.5100000000000001E-3</v>
      </c>
      <c r="HW11" s="25">
        <f t="shared" si="6"/>
        <v>-3.4100000000000007E-3</v>
      </c>
      <c r="HX11" s="25">
        <f t="shared" si="6"/>
        <v>-3.4600000000000004E-3</v>
      </c>
      <c r="HY11" s="25">
        <f t="shared" si="6"/>
        <v>-3.6899999999999997E-3</v>
      </c>
      <c r="HZ11" s="25">
        <f t="shared" si="6"/>
        <v>-3.5799999999999998E-3</v>
      </c>
      <c r="IA11" s="25">
        <f t="shared" si="6"/>
        <v>-3.4799999999999996E-3</v>
      </c>
      <c r="IB11" s="25">
        <f t="shared" si="6"/>
        <v>-3.2599999999999999E-3</v>
      </c>
      <c r="IC11" s="25">
        <f t="shared" si="6"/>
        <v>-3.0999999999999995E-3</v>
      </c>
      <c r="ID11" s="25">
        <f t="shared" ref="ID11:IH11" si="14">ID46-ID$19</f>
        <v>-2.9199999999999999E-3</v>
      </c>
      <c r="IE11" s="25">
        <f t="shared" si="14"/>
        <v>-3.2700000000000003E-3</v>
      </c>
      <c r="IF11" s="25">
        <f t="shared" si="14"/>
        <v>-2.9300000000000003E-3</v>
      </c>
      <c r="IG11" s="25">
        <f t="shared" si="14"/>
        <v>-3.2500000000000003E-3</v>
      </c>
      <c r="IH11" s="25">
        <f t="shared" si="14"/>
        <v>-2.9830000000000004E-3</v>
      </c>
      <c r="II11" s="25">
        <f t="shared" ref="II11:IJ11" si="15">II46-II$19</f>
        <v>-2.7899999999999995E-3</v>
      </c>
      <c r="IJ11" s="25">
        <f t="shared" si="15"/>
        <v>-2.65E-3</v>
      </c>
    </row>
    <row r="12" spans="2:244" x14ac:dyDescent="0.35">
      <c r="B12" s="4" t="s">
        <v>50</v>
      </c>
      <c r="C12" s="10"/>
      <c r="D12" s="25">
        <f t="shared" si="5"/>
        <v>1.9708870000000003E-2</v>
      </c>
      <c r="E12" s="25">
        <f t="shared" si="8"/>
        <v>1.7850999999999999E-2</v>
      </c>
      <c r="F12" s="25">
        <f t="shared" si="8"/>
        <v>1.7079999999999998E-2</v>
      </c>
      <c r="G12" s="25">
        <f t="shared" si="8"/>
        <v>1.5030000000000002E-2</v>
      </c>
      <c r="H12" s="25">
        <f t="shared" si="8"/>
        <v>1.5910000000000001E-2</v>
      </c>
      <c r="I12" s="25">
        <f t="shared" si="8"/>
        <v>1.6374E-2</v>
      </c>
      <c r="J12" s="25">
        <f t="shared" si="8"/>
        <v>1.6749E-2</v>
      </c>
      <c r="K12" s="25">
        <f t="shared" si="8"/>
        <v>1.6030000000000003E-2</v>
      </c>
      <c r="L12" s="25">
        <f t="shared" si="8"/>
        <v>1.5520000000000003E-2</v>
      </c>
      <c r="M12" s="25">
        <f t="shared" si="8"/>
        <v>1.4840000000000002E-2</v>
      </c>
      <c r="N12" s="25">
        <f t="shared" si="8"/>
        <v>1.4966000000000002E-2</v>
      </c>
      <c r="O12" s="25">
        <f t="shared" si="8"/>
        <v>1.4448999999999998E-2</v>
      </c>
      <c r="P12" s="25">
        <f t="shared" si="8"/>
        <v>1.4361000000000002E-2</v>
      </c>
      <c r="Q12" s="25">
        <f t="shared" si="8"/>
        <v>1.4660000000000003E-2</v>
      </c>
      <c r="R12" s="25">
        <f t="shared" si="8"/>
        <v>1.4319999999999999E-2</v>
      </c>
      <c r="S12" s="25">
        <f t="shared" si="8"/>
        <v>1.4888000000000002E-2</v>
      </c>
      <c r="T12" s="25">
        <f t="shared" si="8"/>
        <v>1.5653E-2</v>
      </c>
      <c r="U12" s="25">
        <f t="shared" si="8"/>
        <v>1.5099999999999999E-2</v>
      </c>
      <c r="V12" s="25">
        <f t="shared" si="8"/>
        <v>1.4320000000000001E-2</v>
      </c>
      <c r="W12" s="25">
        <f t="shared" si="8"/>
        <v>1.472E-2</v>
      </c>
      <c r="X12" s="25">
        <f t="shared" si="8"/>
        <v>1.5152000000000001E-2</v>
      </c>
      <c r="Y12" s="25">
        <f t="shared" si="8"/>
        <v>1.5310000000000001E-2</v>
      </c>
      <c r="Z12" s="25">
        <f t="shared" si="8"/>
        <v>1.54E-2</v>
      </c>
      <c r="AA12" s="25">
        <f t="shared" si="8"/>
        <v>1.5389999999999999E-2</v>
      </c>
      <c r="AB12" s="25">
        <f t="shared" si="8"/>
        <v>1.5744999999999999E-2</v>
      </c>
      <c r="AC12" s="25">
        <f t="shared" si="8"/>
        <v>1.6060000000000001E-2</v>
      </c>
      <c r="AD12" s="25">
        <f t="shared" si="8"/>
        <v>1.6522999999999999E-2</v>
      </c>
      <c r="AE12" s="25">
        <f t="shared" si="8"/>
        <v>1.5939999999999999E-2</v>
      </c>
      <c r="AF12" s="25">
        <f t="shared" si="8"/>
        <v>1.5229999999999999E-2</v>
      </c>
      <c r="AG12" s="25">
        <f t="shared" si="8"/>
        <v>1.6785000000000001E-2</v>
      </c>
      <c r="AH12" s="25">
        <f t="shared" si="8"/>
        <v>1.9410000000000004E-2</v>
      </c>
      <c r="AI12" s="25">
        <f t="shared" si="8"/>
        <v>1.8710000000000001E-2</v>
      </c>
      <c r="AJ12" s="25">
        <f t="shared" si="8"/>
        <v>1.7750000000000002E-2</v>
      </c>
      <c r="AK12" s="25">
        <f t="shared" si="8"/>
        <v>1.7399999999999999E-2</v>
      </c>
      <c r="AL12" s="25">
        <f t="shared" si="8"/>
        <v>1.7425E-2</v>
      </c>
      <c r="AM12" s="25">
        <f t="shared" si="8"/>
        <v>1.6760000000000001E-2</v>
      </c>
      <c r="AN12" s="25">
        <f t="shared" si="8"/>
        <v>1.6130000000000002E-2</v>
      </c>
      <c r="AO12" s="25">
        <f t="shared" si="8"/>
        <v>1.5719999999999998E-2</v>
      </c>
      <c r="AP12" s="25">
        <f t="shared" si="8"/>
        <v>1.528E-2</v>
      </c>
      <c r="AQ12" s="25">
        <f t="shared" si="8"/>
        <v>1.5380000000000001E-2</v>
      </c>
      <c r="AR12" s="25">
        <f t="shared" si="8"/>
        <v>1.5480000000000001E-2</v>
      </c>
      <c r="AS12" s="25">
        <f t="shared" si="8"/>
        <v>1.4166999999999999E-2</v>
      </c>
      <c r="AT12" s="25">
        <f t="shared" si="8"/>
        <v>1.3239999999999998E-2</v>
      </c>
      <c r="AU12" s="25">
        <f t="shared" si="8"/>
        <v>1.2749999999999999E-2</v>
      </c>
      <c r="AV12" s="25">
        <f t="shared" si="8"/>
        <v>1.3144999999999999E-2</v>
      </c>
      <c r="AW12" s="25">
        <f t="shared" si="8"/>
        <v>1.2359999999999999E-2</v>
      </c>
      <c r="AX12" s="25">
        <f t="shared" si="8"/>
        <v>1.1269999999999999E-2</v>
      </c>
      <c r="AY12" s="25">
        <f t="shared" si="8"/>
        <v>1.077E-2</v>
      </c>
      <c r="AZ12" s="25">
        <f t="shared" si="8"/>
        <v>1.065E-2</v>
      </c>
      <c r="BA12" s="25">
        <f t="shared" si="8"/>
        <v>1.0879999999999999E-2</v>
      </c>
      <c r="BB12" s="25">
        <f t="shared" si="8"/>
        <v>1.1099999999999999E-2</v>
      </c>
      <c r="BC12" s="25">
        <f t="shared" si="8"/>
        <v>1.141E-2</v>
      </c>
      <c r="BD12" s="25">
        <f t="shared" si="8"/>
        <v>1.1009999999999999E-2</v>
      </c>
      <c r="BE12" s="25">
        <f t="shared" si="8"/>
        <v>9.1699999999999993E-3</v>
      </c>
      <c r="BF12" s="25">
        <f t="shared" si="8"/>
        <v>8.539999999999999E-3</v>
      </c>
      <c r="BG12" s="25">
        <f t="shared" si="8"/>
        <v>8.879999999999999E-3</v>
      </c>
      <c r="BH12" s="25">
        <f t="shared" si="8"/>
        <v>9.8799999999999999E-3</v>
      </c>
      <c r="BI12" s="25">
        <f t="shared" si="8"/>
        <v>9.58E-3</v>
      </c>
      <c r="BJ12" s="25">
        <f t="shared" si="8"/>
        <v>9.8300000000000002E-3</v>
      </c>
      <c r="BK12" s="25">
        <f t="shared" si="8"/>
        <v>1.0460000000000001E-2</v>
      </c>
      <c r="BL12" s="25">
        <f t="shared" si="8"/>
        <v>9.9900000000000006E-3</v>
      </c>
      <c r="BM12" s="25">
        <f t="shared" si="8"/>
        <v>1.0359999999999999E-2</v>
      </c>
      <c r="BN12" s="25">
        <f t="shared" si="8"/>
        <v>9.8999999999999991E-3</v>
      </c>
      <c r="BO12" s="25">
        <f t="shared" si="8"/>
        <v>9.8399999999999981E-3</v>
      </c>
      <c r="BP12" s="25">
        <f t="shared" ref="BP12:EA14" si="16">BP47-BP$19</f>
        <v>9.8399999999999981E-3</v>
      </c>
      <c r="BQ12" s="25">
        <f t="shared" si="16"/>
        <v>9.7299999999999991E-3</v>
      </c>
      <c r="BR12" s="25">
        <f t="shared" si="16"/>
        <v>9.9100000000000004E-3</v>
      </c>
      <c r="BS12" s="25">
        <f t="shared" si="16"/>
        <v>1.0310000000000001E-2</v>
      </c>
      <c r="BT12" s="25">
        <f t="shared" si="16"/>
        <v>9.9299999999999996E-3</v>
      </c>
      <c r="BU12" s="25">
        <f t="shared" si="16"/>
        <v>9.9600000000000001E-3</v>
      </c>
      <c r="BV12" s="25">
        <f t="shared" si="16"/>
        <v>1.0999999999999999E-2</v>
      </c>
      <c r="BW12" s="25">
        <f t="shared" si="16"/>
        <v>1.1029999999999998E-2</v>
      </c>
      <c r="BX12" s="25">
        <f t="shared" si="16"/>
        <v>1.099E-2</v>
      </c>
      <c r="BY12" s="25">
        <f t="shared" si="16"/>
        <v>1.1139999999999999E-2</v>
      </c>
      <c r="BZ12" s="25">
        <f t="shared" si="16"/>
        <v>1.081E-2</v>
      </c>
      <c r="CA12" s="25">
        <f t="shared" si="16"/>
        <v>1.0625000000000001E-2</v>
      </c>
      <c r="CB12" s="25">
        <f t="shared" si="16"/>
        <v>1.0199999999999999E-2</v>
      </c>
      <c r="CC12" s="25">
        <f t="shared" si="16"/>
        <v>1.0020000000000001E-2</v>
      </c>
      <c r="CD12" s="25">
        <f t="shared" si="16"/>
        <v>9.8500000000000011E-3</v>
      </c>
      <c r="CE12" s="25">
        <f t="shared" si="16"/>
        <v>9.8499999999999994E-3</v>
      </c>
      <c r="CF12" s="25">
        <f t="shared" si="16"/>
        <v>1.0200000000000001E-2</v>
      </c>
      <c r="CG12" s="25">
        <f t="shared" si="16"/>
        <v>1.008E-2</v>
      </c>
      <c r="CH12" s="25">
        <f t="shared" si="16"/>
        <v>1.027E-2</v>
      </c>
      <c r="CI12" s="25">
        <f t="shared" si="16"/>
        <v>9.92E-3</v>
      </c>
      <c r="CJ12" s="25">
        <f t="shared" si="16"/>
        <v>9.9000000000000008E-3</v>
      </c>
      <c r="CK12" s="25">
        <f t="shared" si="16"/>
        <v>1.0239999999999999E-2</v>
      </c>
      <c r="CL12" s="25">
        <f t="shared" si="16"/>
        <v>1.0320000000000001E-2</v>
      </c>
      <c r="CM12" s="25">
        <f t="shared" si="16"/>
        <v>1.0281E-2</v>
      </c>
      <c r="CN12" s="25">
        <f t="shared" si="16"/>
        <v>1.0049000000000001E-2</v>
      </c>
      <c r="CO12" s="25">
        <f t="shared" si="16"/>
        <v>1.0593E-2</v>
      </c>
      <c r="CP12" s="25">
        <f t="shared" si="16"/>
        <v>1.022E-2</v>
      </c>
      <c r="CQ12" s="25">
        <f t="shared" si="16"/>
        <v>1.0119999999999999E-2</v>
      </c>
      <c r="CR12" s="25">
        <f t="shared" si="16"/>
        <v>1.0530000000000001E-2</v>
      </c>
      <c r="CS12" s="25">
        <f t="shared" si="16"/>
        <v>1.1000000000000001E-2</v>
      </c>
      <c r="CT12" s="25">
        <f t="shared" si="16"/>
        <v>1.1300000000000001E-2</v>
      </c>
      <c r="CU12" s="25">
        <f t="shared" si="16"/>
        <v>1.1889E-2</v>
      </c>
      <c r="CV12" s="25">
        <f t="shared" si="16"/>
        <v>1.1714000000000002E-2</v>
      </c>
      <c r="CW12" s="25">
        <f t="shared" si="16"/>
        <v>1.234E-2</v>
      </c>
      <c r="CX12" s="25">
        <f t="shared" si="16"/>
        <v>1.363E-2</v>
      </c>
      <c r="CY12" s="25">
        <f t="shared" si="16"/>
        <v>1.2526000000000001E-2</v>
      </c>
      <c r="CZ12" s="25">
        <f t="shared" si="16"/>
        <v>1.2123E-2</v>
      </c>
      <c r="DA12" s="25">
        <f t="shared" si="16"/>
        <v>1.257E-2</v>
      </c>
      <c r="DB12" s="25">
        <f t="shared" si="16"/>
        <v>1.244E-2</v>
      </c>
      <c r="DC12" s="25">
        <f t="shared" si="16"/>
        <v>1.1963E-2</v>
      </c>
      <c r="DD12" s="25">
        <f t="shared" si="16"/>
        <v>1.244E-2</v>
      </c>
      <c r="DE12" s="25">
        <f t="shared" si="16"/>
        <v>1.2069E-2</v>
      </c>
      <c r="DF12" s="25">
        <f t="shared" si="16"/>
        <v>1.2269E-2</v>
      </c>
      <c r="DG12" s="25">
        <f t="shared" si="16"/>
        <v>1.2785999999999999E-2</v>
      </c>
      <c r="DH12" s="25">
        <f t="shared" si="16"/>
        <v>1.302E-2</v>
      </c>
      <c r="DI12" s="25">
        <f t="shared" si="16"/>
        <v>1.2860000000000002E-2</v>
      </c>
      <c r="DJ12" s="25">
        <f t="shared" si="16"/>
        <v>1.3269999999999999E-2</v>
      </c>
      <c r="DK12" s="25">
        <f t="shared" si="16"/>
        <v>1.3309999999999999E-2</v>
      </c>
      <c r="DL12" s="25">
        <f t="shared" si="16"/>
        <v>1.2919999999999999E-2</v>
      </c>
      <c r="DM12" s="25">
        <f t="shared" si="16"/>
        <v>1.374E-2</v>
      </c>
      <c r="DN12" s="25">
        <f t="shared" si="16"/>
        <v>1.3340000000000001E-2</v>
      </c>
      <c r="DO12" s="25">
        <f t="shared" si="16"/>
        <v>1.289E-2</v>
      </c>
      <c r="DP12" s="25">
        <f t="shared" si="16"/>
        <v>1.239E-2</v>
      </c>
      <c r="DQ12" s="25">
        <f t="shared" si="16"/>
        <v>1.2378999999999999E-2</v>
      </c>
      <c r="DR12" s="25">
        <f t="shared" si="16"/>
        <v>1.2181000000000001E-2</v>
      </c>
      <c r="DS12" s="25">
        <f t="shared" si="16"/>
        <v>1.1679E-2</v>
      </c>
      <c r="DT12" s="25">
        <f t="shared" si="16"/>
        <v>1.183E-2</v>
      </c>
      <c r="DU12" s="25">
        <f t="shared" si="16"/>
        <v>1.1701E-2</v>
      </c>
      <c r="DV12" s="25">
        <f t="shared" si="16"/>
        <v>1.1879000000000001E-2</v>
      </c>
      <c r="DW12" s="25">
        <f t="shared" si="16"/>
        <v>1.2410999999999998E-2</v>
      </c>
      <c r="DX12" s="25">
        <f t="shared" si="16"/>
        <v>1.2745000000000001E-2</v>
      </c>
      <c r="DY12" s="25">
        <f t="shared" si="16"/>
        <v>1.277E-2</v>
      </c>
      <c r="DZ12" s="25">
        <f t="shared" si="16"/>
        <v>1.2430999999999998E-2</v>
      </c>
      <c r="EA12" s="25">
        <f t="shared" si="16"/>
        <v>1.2179000000000001E-2</v>
      </c>
      <c r="EB12" s="25">
        <f t="shared" si="13"/>
        <v>1.2160000000000001E-2</v>
      </c>
      <c r="EC12" s="25">
        <f t="shared" si="10"/>
        <v>1.2630000000000001E-2</v>
      </c>
      <c r="ED12" s="25">
        <f t="shared" si="10"/>
        <v>1.2307E-2</v>
      </c>
      <c r="EE12" s="25">
        <f t="shared" si="10"/>
        <v>1.2530000000000001E-2</v>
      </c>
      <c r="EF12" s="25">
        <f t="shared" si="10"/>
        <v>1.2789999999999999E-2</v>
      </c>
      <c r="EG12" s="25">
        <f t="shared" si="10"/>
        <v>1.2660000000000001E-2</v>
      </c>
      <c r="EH12" s="25">
        <f t="shared" si="10"/>
        <v>1.235E-2</v>
      </c>
      <c r="EI12" s="25">
        <f t="shared" si="10"/>
        <v>1.1804E-2</v>
      </c>
      <c r="EJ12" s="25">
        <f t="shared" si="10"/>
        <v>1.2039999999999999E-2</v>
      </c>
      <c r="EK12" s="25">
        <f t="shared" si="10"/>
        <v>1.2149999999999999E-2</v>
      </c>
      <c r="EL12" s="25">
        <f t="shared" si="10"/>
        <v>1.2469999999999998E-2</v>
      </c>
      <c r="EM12" s="25">
        <f t="shared" si="10"/>
        <v>1.3019999999999999E-2</v>
      </c>
      <c r="EN12" s="25">
        <f t="shared" si="10"/>
        <v>1.2489999999999999E-2</v>
      </c>
      <c r="EO12" s="25">
        <f t="shared" si="10"/>
        <v>1.221E-2</v>
      </c>
      <c r="EP12" s="25">
        <f t="shared" si="10"/>
        <v>1.257E-2</v>
      </c>
      <c r="EQ12" s="25">
        <f t="shared" si="10"/>
        <v>1.2570000000000001E-2</v>
      </c>
      <c r="ER12" s="25">
        <f t="shared" si="10"/>
        <v>1.1909999999999999E-2</v>
      </c>
      <c r="ES12" s="25">
        <f t="shared" si="10"/>
        <v>1.2E-2</v>
      </c>
      <c r="ET12" s="25">
        <f t="shared" si="10"/>
        <v>1.0630000000000001E-2</v>
      </c>
      <c r="EU12" s="25">
        <f t="shared" si="10"/>
        <v>1.013E-2</v>
      </c>
      <c r="EV12" s="25">
        <f t="shared" si="10"/>
        <v>9.8099999999999993E-3</v>
      </c>
      <c r="EW12" s="25">
        <f t="shared" si="10"/>
        <v>9.7099999999999999E-3</v>
      </c>
      <c r="EX12" s="25">
        <f t="shared" si="10"/>
        <v>9.7999999999999997E-3</v>
      </c>
      <c r="EY12" s="25">
        <f t="shared" si="10"/>
        <v>1.017E-2</v>
      </c>
      <c r="EZ12" s="25">
        <f t="shared" si="10"/>
        <v>9.7799999999999988E-3</v>
      </c>
      <c r="FA12" s="25">
        <f t="shared" si="10"/>
        <v>9.5599999999999991E-3</v>
      </c>
      <c r="FB12" s="25">
        <f t="shared" si="10"/>
        <v>9.6599999999999984E-3</v>
      </c>
      <c r="FC12" s="25">
        <f t="shared" si="10"/>
        <v>9.6299999999999997E-3</v>
      </c>
      <c r="FD12" s="25">
        <f t="shared" si="10"/>
        <v>9.9199999999999983E-3</v>
      </c>
      <c r="FE12" s="25">
        <f t="shared" si="10"/>
        <v>9.92E-3</v>
      </c>
      <c r="FF12" s="25">
        <f t="shared" si="10"/>
        <v>9.4200000000000013E-3</v>
      </c>
      <c r="FG12" s="25">
        <f t="shared" si="10"/>
        <v>9.3600000000000003E-3</v>
      </c>
      <c r="FH12" s="25">
        <f t="shared" si="10"/>
        <v>9.6399999999999993E-3</v>
      </c>
      <c r="FI12" s="25">
        <f t="shared" si="10"/>
        <v>9.5600000000000008E-3</v>
      </c>
      <c r="FJ12" s="25">
        <f t="shared" si="10"/>
        <v>9.8899999999999995E-3</v>
      </c>
      <c r="FK12" s="25">
        <f t="shared" si="10"/>
        <v>1.022E-2</v>
      </c>
      <c r="FL12" s="25">
        <f t="shared" si="10"/>
        <v>1.013E-2</v>
      </c>
      <c r="FM12" s="25">
        <f t="shared" si="10"/>
        <v>1.0069999999999999E-2</v>
      </c>
      <c r="FN12" s="25">
        <f t="shared" si="10"/>
        <v>1.098E-2</v>
      </c>
      <c r="FO12" s="25">
        <f t="shared" si="10"/>
        <v>1.132E-2</v>
      </c>
      <c r="FP12" s="25">
        <f t="shared" si="10"/>
        <v>1.1139999999999999E-2</v>
      </c>
      <c r="FQ12" s="25">
        <f t="shared" si="10"/>
        <v>1.2240000000000001E-2</v>
      </c>
      <c r="FR12" s="25">
        <f t="shared" si="10"/>
        <v>1.307E-2</v>
      </c>
      <c r="FS12" s="25">
        <f t="shared" si="10"/>
        <v>1.3580999999999999E-2</v>
      </c>
      <c r="FT12" s="25">
        <f t="shared" si="10"/>
        <v>1.1918999999999999E-2</v>
      </c>
      <c r="FU12" s="25">
        <f t="shared" si="10"/>
        <v>1.2328999999999998E-2</v>
      </c>
      <c r="FV12" s="25">
        <f t="shared" si="10"/>
        <v>1.2880000000000001E-2</v>
      </c>
      <c r="FW12" s="25">
        <f t="shared" si="10"/>
        <v>1.3099999999999999E-2</v>
      </c>
      <c r="FX12" s="25">
        <f t="shared" si="10"/>
        <v>1.728E-2</v>
      </c>
      <c r="FY12" s="25">
        <f t="shared" si="10"/>
        <v>1.636E-2</v>
      </c>
      <c r="FZ12" s="25">
        <f t="shared" si="10"/>
        <v>1.4459999999999999E-2</v>
      </c>
      <c r="GA12" s="25">
        <f t="shared" si="10"/>
        <v>1.966E-2</v>
      </c>
      <c r="GB12" s="25">
        <f t="shared" si="10"/>
        <v>1.9050000000000001E-2</v>
      </c>
      <c r="GC12" s="25">
        <f t="shared" si="10"/>
        <v>2.2340000000000002E-2</v>
      </c>
      <c r="GD12" s="25">
        <f t="shared" si="10"/>
        <v>2.4310000000000002E-2</v>
      </c>
      <c r="GE12" s="25">
        <f t="shared" si="10"/>
        <v>2.2049999999999997E-2</v>
      </c>
      <c r="GF12" s="25">
        <f t="shared" si="10"/>
        <v>1.7129999999999999E-2</v>
      </c>
      <c r="GG12" s="25">
        <f t="shared" si="10"/>
        <v>1.5618999999999999E-2</v>
      </c>
      <c r="GH12" s="25">
        <f t="shared" si="10"/>
        <v>1.5909999999999997E-2</v>
      </c>
      <c r="GI12" s="25">
        <f t="shared" si="10"/>
        <v>1.5339999999999999E-2</v>
      </c>
      <c r="GJ12" s="25">
        <f t="shared" si="10"/>
        <v>1.4395E-2</v>
      </c>
      <c r="GK12" s="25">
        <f t="shared" si="10"/>
        <v>1.2030000000000002E-2</v>
      </c>
      <c r="GL12" s="25">
        <f t="shared" si="10"/>
        <v>1.3670000000000002E-2</v>
      </c>
      <c r="GM12" s="25">
        <f t="shared" si="10"/>
        <v>1.5259999999999999E-2</v>
      </c>
      <c r="GN12" s="25">
        <f t="shared" si="2"/>
        <v>1.554E-2</v>
      </c>
      <c r="GO12" s="25">
        <f t="shared" si="3"/>
        <v>1.5769999999999999E-2</v>
      </c>
      <c r="GP12" s="25">
        <f t="shared" si="3"/>
        <v>1.5219999999999999E-2</v>
      </c>
      <c r="GQ12" s="25">
        <f t="shared" si="3"/>
        <v>1.5720000000000001E-2</v>
      </c>
      <c r="GR12" s="25">
        <f t="shared" si="3"/>
        <v>1.5251000000000001E-2</v>
      </c>
      <c r="GS12" s="25">
        <f t="shared" si="3"/>
        <v>1.5559999999999999E-2</v>
      </c>
      <c r="GT12" s="25">
        <f t="shared" si="3"/>
        <v>1.619E-2</v>
      </c>
      <c r="GU12" s="25">
        <f t="shared" si="3"/>
        <v>1.5880000000000002E-2</v>
      </c>
      <c r="GV12" s="25">
        <f t="shared" si="3"/>
        <v>1.5880000000000002E-2</v>
      </c>
      <c r="GW12" s="25">
        <f t="shared" si="3"/>
        <v>1.5915000000000002E-2</v>
      </c>
      <c r="GX12" s="25">
        <f t="shared" si="3"/>
        <v>1.8158999999999998E-2</v>
      </c>
      <c r="GY12" s="25">
        <f t="shared" si="3"/>
        <v>1.968E-2</v>
      </c>
      <c r="GZ12" s="25">
        <f t="shared" si="3"/>
        <v>1.9470000000000001E-2</v>
      </c>
      <c r="HA12" s="25">
        <f t="shared" si="3"/>
        <v>1.8699999999999998E-2</v>
      </c>
      <c r="HB12" s="25">
        <f t="shared" si="3"/>
        <v>2.0079E-2</v>
      </c>
      <c r="HC12" s="25">
        <f t="shared" si="3"/>
        <v>2.2220000000000004E-2</v>
      </c>
      <c r="HD12" s="25">
        <f t="shared" si="3"/>
        <v>2.1050000000000003E-2</v>
      </c>
      <c r="HE12" s="25">
        <f t="shared" si="3"/>
        <v>2.0259999999999997E-2</v>
      </c>
      <c r="HF12" s="25">
        <f t="shared" si="3"/>
        <v>1.9626000000000001E-2</v>
      </c>
      <c r="HG12" s="25">
        <f t="shared" si="3"/>
        <v>1.8089999999999998E-2</v>
      </c>
      <c r="HH12" s="25">
        <f t="shared" si="3"/>
        <v>1.805E-2</v>
      </c>
      <c r="HI12" s="25">
        <f t="shared" si="3"/>
        <v>1.8589999999999999E-2</v>
      </c>
      <c r="HJ12" s="25">
        <f t="shared" si="3"/>
        <v>1.9269999999999999E-2</v>
      </c>
      <c r="HK12" s="25">
        <f t="shared" si="3"/>
        <v>1.9269999999999999E-2</v>
      </c>
      <c r="HL12" s="25">
        <f t="shared" si="3"/>
        <v>1.8950000000000002E-2</v>
      </c>
      <c r="HM12" s="25">
        <f t="shared" si="3"/>
        <v>2.0240000000000001E-2</v>
      </c>
      <c r="HN12" s="25">
        <f t="shared" si="3"/>
        <v>2.078E-2</v>
      </c>
      <c r="HO12" s="25">
        <f t="shared" si="3"/>
        <v>2.0430000000000004E-2</v>
      </c>
      <c r="HP12" s="25">
        <f t="shared" si="3"/>
        <v>1.899E-2</v>
      </c>
      <c r="HQ12" s="25">
        <f t="shared" si="3"/>
        <v>1.9970000000000002E-2</v>
      </c>
      <c r="HR12" s="25">
        <f t="shared" si="3"/>
        <v>2.0219999999999998E-2</v>
      </c>
      <c r="HS12" s="25">
        <f t="shared" si="3"/>
        <v>1.9570000000000001E-2</v>
      </c>
      <c r="HT12" s="25">
        <f t="shared" si="3"/>
        <v>1.9820000000000001E-2</v>
      </c>
      <c r="HU12" s="25">
        <f t="shared" si="3"/>
        <v>2.0040000000000002E-2</v>
      </c>
      <c r="HV12" s="25">
        <f t="shared" si="3"/>
        <v>1.8329999999999999E-2</v>
      </c>
      <c r="HW12" s="25">
        <f t="shared" si="6"/>
        <v>1.7669999999999998E-2</v>
      </c>
      <c r="HX12" s="25">
        <f t="shared" si="6"/>
        <v>1.755E-2</v>
      </c>
      <c r="HY12" s="25">
        <f t="shared" si="6"/>
        <v>1.7639999999999999E-2</v>
      </c>
      <c r="HZ12" s="25">
        <f t="shared" si="6"/>
        <v>1.736E-2</v>
      </c>
      <c r="IA12" s="25">
        <f t="shared" si="6"/>
        <v>1.7280000000000004E-2</v>
      </c>
      <c r="IB12" s="25">
        <f t="shared" si="6"/>
        <v>1.653E-2</v>
      </c>
      <c r="IC12" s="25">
        <f t="shared" si="6"/>
        <v>1.601E-2</v>
      </c>
      <c r="ID12" s="25">
        <f t="shared" ref="ID12:IH12" si="17">ID47-ID$19</f>
        <v>1.5810000000000001E-2</v>
      </c>
      <c r="IE12" s="25">
        <f t="shared" si="17"/>
        <v>1.6110000000000003E-2</v>
      </c>
      <c r="IF12" s="25">
        <f t="shared" si="17"/>
        <v>1.5690000000000003E-2</v>
      </c>
      <c r="IG12" s="25">
        <f t="shared" si="17"/>
        <v>1.5990000000000001E-2</v>
      </c>
      <c r="IH12" s="25">
        <f t="shared" si="17"/>
        <v>1.6146999999999998E-2</v>
      </c>
      <c r="II12" s="25">
        <f t="shared" ref="II12:IJ12" si="18">II47-II$19</f>
        <v>1.485E-2</v>
      </c>
      <c r="IJ12" s="25">
        <f t="shared" si="18"/>
        <v>1.473E-2</v>
      </c>
    </row>
    <row r="13" spans="2:244" x14ac:dyDescent="0.35">
      <c r="B13" s="4" t="s">
        <v>51</v>
      </c>
      <c r="C13" s="10"/>
      <c r="D13" s="25">
        <f t="shared" si="5"/>
        <v>-3.5254600000000002E-3</v>
      </c>
      <c r="E13" s="25">
        <f t="shared" ref="E13:BP14" si="19">E48-E$19</f>
        <v>-3.4889999999999999E-3</v>
      </c>
      <c r="F13" s="25">
        <f t="shared" si="19"/>
        <v>-3.49E-3</v>
      </c>
      <c r="G13" s="25">
        <f t="shared" si="19"/>
        <v>-3.3100000000000004E-3</v>
      </c>
      <c r="H13" s="25">
        <f t="shared" si="19"/>
        <v>-3.2299999999999998E-3</v>
      </c>
      <c r="I13" s="25">
        <f t="shared" si="19"/>
        <v>-3.1159999999999998E-3</v>
      </c>
      <c r="J13" s="25">
        <f t="shared" si="19"/>
        <v>-3.1409999999999997E-3</v>
      </c>
      <c r="K13" s="25">
        <f t="shared" si="19"/>
        <v>-3.3300000000000005E-3</v>
      </c>
      <c r="L13" s="25">
        <f t="shared" si="19"/>
        <v>-3.2099999999999997E-3</v>
      </c>
      <c r="M13" s="25">
        <f t="shared" si="19"/>
        <v>-3.4000000000000002E-3</v>
      </c>
      <c r="N13" s="25">
        <f t="shared" si="19"/>
        <v>-3.2039999999999998E-3</v>
      </c>
      <c r="O13" s="25">
        <f t="shared" si="19"/>
        <v>-3.2310000000000004E-3</v>
      </c>
      <c r="P13" s="25">
        <f t="shared" si="19"/>
        <v>-3.0590000000000001E-3</v>
      </c>
      <c r="Q13" s="25">
        <f t="shared" si="19"/>
        <v>-3.0600000000000002E-3</v>
      </c>
      <c r="R13" s="25">
        <f t="shared" si="19"/>
        <v>-3.1800000000000001E-3</v>
      </c>
      <c r="S13" s="25">
        <f t="shared" si="19"/>
        <v>-3.2319999999999996E-3</v>
      </c>
      <c r="T13" s="25">
        <f t="shared" si="19"/>
        <v>-3.2969999999999996E-3</v>
      </c>
      <c r="U13" s="25">
        <f t="shared" si="19"/>
        <v>-3.2899999999999995E-3</v>
      </c>
      <c r="V13" s="25">
        <f t="shared" si="19"/>
        <v>-3.2400000000000003E-3</v>
      </c>
      <c r="W13" s="25">
        <f t="shared" si="19"/>
        <v>-3.0000000000000001E-3</v>
      </c>
      <c r="X13" s="25">
        <f t="shared" si="19"/>
        <v>-3.1880000000000003E-3</v>
      </c>
      <c r="Y13" s="25">
        <f t="shared" si="19"/>
        <v>-3.3000000000000004E-3</v>
      </c>
      <c r="Z13" s="25">
        <f t="shared" si="19"/>
        <v>-3.2999999999999995E-3</v>
      </c>
      <c r="AA13" s="25">
        <f t="shared" si="19"/>
        <v>-3.3300000000000005E-3</v>
      </c>
      <c r="AB13" s="25">
        <f t="shared" si="19"/>
        <v>-3.1250000000000002E-3</v>
      </c>
      <c r="AC13" s="25">
        <f t="shared" si="19"/>
        <v>-3.15E-3</v>
      </c>
      <c r="AD13" s="25">
        <f t="shared" si="19"/>
        <v>-3.0670000000000003E-3</v>
      </c>
      <c r="AE13" s="25">
        <f t="shared" si="19"/>
        <v>-3.4000000000000002E-3</v>
      </c>
      <c r="AF13" s="25">
        <f t="shared" si="19"/>
        <v>-3.4999999999999996E-3</v>
      </c>
      <c r="AG13" s="25">
        <f t="shared" si="19"/>
        <v>-3.1450000000000002E-3</v>
      </c>
      <c r="AH13" s="25">
        <f t="shared" si="19"/>
        <v>-3.3899999999999998E-3</v>
      </c>
      <c r="AI13" s="25">
        <f t="shared" si="19"/>
        <v>-3.3399999999999997E-3</v>
      </c>
      <c r="AJ13" s="25">
        <f t="shared" si="19"/>
        <v>-3.3299999999999996E-3</v>
      </c>
      <c r="AK13" s="25">
        <f t="shared" si="19"/>
        <v>-3.0699999999999998E-3</v>
      </c>
      <c r="AL13" s="25">
        <f t="shared" si="19"/>
        <v>-2.2449999999999996E-3</v>
      </c>
      <c r="AM13" s="25">
        <f t="shared" si="19"/>
        <v>-2.81E-3</v>
      </c>
      <c r="AN13" s="25">
        <f t="shared" si="19"/>
        <v>-2.9799999999999996E-3</v>
      </c>
      <c r="AO13" s="25">
        <f t="shared" si="19"/>
        <v>-3.1200000000000004E-3</v>
      </c>
      <c r="AP13" s="25">
        <f t="shared" si="19"/>
        <v>-3.1400000000000004E-3</v>
      </c>
      <c r="AQ13" s="25">
        <f t="shared" si="19"/>
        <v>-3.1700000000000005E-3</v>
      </c>
      <c r="AR13" s="25">
        <f t="shared" si="19"/>
        <v>-3.1700000000000001E-3</v>
      </c>
      <c r="AS13" s="25">
        <f t="shared" si="19"/>
        <v>-2.8030000000000004E-3</v>
      </c>
      <c r="AT13" s="25">
        <f t="shared" si="19"/>
        <v>-2.8E-3</v>
      </c>
      <c r="AU13" s="25">
        <f t="shared" si="19"/>
        <v>-2.5600000000000011E-3</v>
      </c>
      <c r="AV13" s="25">
        <f t="shared" si="19"/>
        <v>-2.7050000000000008E-3</v>
      </c>
      <c r="AW13" s="25">
        <f t="shared" si="19"/>
        <v>-2.8100000000000004E-3</v>
      </c>
      <c r="AX13" s="25">
        <f t="shared" si="19"/>
        <v>-2.9500000000000008E-3</v>
      </c>
      <c r="AY13" s="25">
        <f t="shared" si="19"/>
        <v>-2.7200000000000002E-3</v>
      </c>
      <c r="AZ13" s="25">
        <f t="shared" si="19"/>
        <v>-2.7899999999999999E-3</v>
      </c>
      <c r="BA13" s="25">
        <f t="shared" si="19"/>
        <v>-2.8999999999999998E-3</v>
      </c>
      <c r="BB13" s="25">
        <f t="shared" si="19"/>
        <v>-2.8399999999999996E-3</v>
      </c>
      <c r="BC13" s="25">
        <f t="shared" si="19"/>
        <v>-2.9199999999999999E-3</v>
      </c>
      <c r="BD13" s="25">
        <f t="shared" si="19"/>
        <v>-2.9499999999999995E-3</v>
      </c>
      <c r="BE13" s="25">
        <f t="shared" si="19"/>
        <v>-3.15E-3</v>
      </c>
      <c r="BF13" s="25">
        <f t="shared" si="19"/>
        <v>-3.3500000000000001E-3</v>
      </c>
      <c r="BG13" s="25">
        <f t="shared" si="19"/>
        <v>-3.1299999999999995E-3</v>
      </c>
      <c r="BH13" s="25">
        <f t="shared" si="19"/>
        <v>-2.7200000000000002E-3</v>
      </c>
      <c r="BI13" s="25">
        <f t="shared" si="19"/>
        <v>-2.8400000000000001E-3</v>
      </c>
      <c r="BJ13" s="25">
        <f t="shared" si="19"/>
        <v>-2.6800000000000001E-3</v>
      </c>
      <c r="BK13" s="25">
        <f t="shared" si="19"/>
        <v>-2.5199999999999997E-3</v>
      </c>
      <c r="BL13" s="25">
        <f t="shared" si="19"/>
        <v>-2.7199999999999998E-3</v>
      </c>
      <c r="BM13" s="25">
        <f t="shared" si="19"/>
        <v>-2.5000000000000005E-3</v>
      </c>
      <c r="BN13" s="25">
        <f t="shared" si="19"/>
        <v>-2.6899999999999997E-3</v>
      </c>
      <c r="BO13" s="25">
        <f t="shared" si="19"/>
        <v>-2.7999999999999995E-3</v>
      </c>
      <c r="BP13" s="25">
        <f t="shared" si="19"/>
        <v>-2.7499999999999998E-3</v>
      </c>
      <c r="BQ13" s="25">
        <f t="shared" si="16"/>
        <v>-2.8000000000000004E-3</v>
      </c>
      <c r="BR13" s="25">
        <f t="shared" si="16"/>
        <v>-2.8699999999999997E-3</v>
      </c>
      <c r="BS13" s="25">
        <f t="shared" si="16"/>
        <v>-2.7199999999999998E-3</v>
      </c>
      <c r="BT13" s="25">
        <f t="shared" si="16"/>
        <v>-2.7799999999999999E-3</v>
      </c>
      <c r="BU13" s="25">
        <f t="shared" si="16"/>
        <v>-2.7700000000000003E-3</v>
      </c>
      <c r="BV13" s="25">
        <f t="shared" si="16"/>
        <v>-2.8700000000000002E-3</v>
      </c>
      <c r="BW13" s="25">
        <f t="shared" si="16"/>
        <v>-2.9899999999999996E-3</v>
      </c>
      <c r="BX13" s="25">
        <f t="shared" si="16"/>
        <v>-2.8199999999999996E-3</v>
      </c>
      <c r="BY13" s="25">
        <f t="shared" si="16"/>
        <v>-2.8E-3</v>
      </c>
      <c r="BZ13" s="25">
        <f t="shared" si="16"/>
        <v>-2.8500000000000001E-3</v>
      </c>
      <c r="CA13" s="25">
        <f t="shared" si="16"/>
        <v>-2.7650000000000001E-3</v>
      </c>
      <c r="CB13" s="25">
        <f t="shared" si="16"/>
        <v>-3.0599999999999998E-3</v>
      </c>
      <c r="CC13" s="25">
        <f t="shared" si="16"/>
        <v>-2.8400000000000001E-3</v>
      </c>
      <c r="CD13" s="25">
        <f t="shared" si="16"/>
        <v>-2.8800000000000002E-3</v>
      </c>
      <c r="CE13" s="25">
        <f t="shared" si="16"/>
        <v>-3.0200000000000001E-3</v>
      </c>
      <c r="CF13" s="25">
        <f t="shared" si="16"/>
        <v>-2.81E-3</v>
      </c>
      <c r="CG13" s="25">
        <f t="shared" si="16"/>
        <v>-2.5300000000000001E-3</v>
      </c>
      <c r="CH13" s="25">
        <f t="shared" si="16"/>
        <v>-2.7400000000000002E-3</v>
      </c>
      <c r="CI13" s="25">
        <f t="shared" si="16"/>
        <v>-2.8800000000000002E-3</v>
      </c>
      <c r="CJ13" s="25">
        <f t="shared" si="16"/>
        <v>-2.96E-3</v>
      </c>
      <c r="CK13" s="25">
        <f t="shared" si="16"/>
        <v>-2.7799999999999999E-3</v>
      </c>
      <c r="CL13" s="25">
        <f t="shared" si="16"/>
        <v>-2.8500000000000001E-3</v>
      </c>
      <c r="CM13" s="25">
        <f t="shared" si="16"/>
        <v>-2.8890000000000001E-3</v>
      </c>
      <c r="CN13" s="25">
        <f t="shared" si="16"/>
        <v>-2.9610000000000001E-3</v>
      </c>
      <c r="CO13" s="25">
        <f t="shared" si="16"/>
        <v>-2.8370000000000001E-3</v>
      </c>
      <c r="CP13" s="25">
        <f t="shared" si="16"/>
        <v>-2.8799999999999997E-3</v>
      </c>
      <c r="CQ13" s="25">
        <f t="shared" si="16"/>
        <v>-2.8500000000000001E-3</v>
      </c>
      <c r="CR13" s="25">
        <f t="shared" si="16"/>
        <v>-2.6899999999999997E-3</v>
      </c>
      <c r="CS13" s="25">
        <f t="shared" si="16"/>
        <v>-2.65E-3</v>
      </c>
      <c r="CT13" s="25">
        <f t="shared" si="16"/>
        <v>-2.7399999999999998E-3</v>
      </c>
      <c r="CU13" s="25">
        <f t="shared" si="16"/>
        <v>-2.6410000000000001E-3</v>
      </c>
      <c r="CV13" s="25">
        <f t="shared" si="16"/>
        <v>-2.5659999999999997E-3</v>
      </c>
      <c r="CW13" s="25">
        <f t="shared" si="16"/>
        <v>-2.63E-3</v>
      </c>
      <c r="CX13" s="25">
        <f t="shared" si="16"/>
        <v>-2.7699999999999999E-3</v>
      </c>
      <c r="CY13" s="25">
        <f t="shared" si="16"/>
        <v>-2.6839999999999998E-3</v>
      </c>
      <c r="CZ13" s="25">
        <f t="shared" si="16"/>
        <v>-2.7669999999999999E-3</v>
      </c>
      <c r="DA13" s="25">
        <f t="shared" si="16"/>
        <v>-2.6900000000000001E-3</v>
      </c>
      <c r="DB13" s="25">
        <f t="shared" si="16"/>
        <v>-2.6499999999999996E-3</v>
      </c>
      <c r="DC13" s="25">
        <f t="shared" si="16"/>
        <v>-2.6870000000000002E-3</v>
      </c>
      <c r="DD13" s="25">
        <f t="shared" si="16"/>
        <v>-2.6900000000000001E-3</v>
      </c>
      <c r="DE13" s="25">
        <f t="shared" si="16"/>
        <v>-2.7309999999999999E-3</v>
      </c>
      <c r="DF13" s="25">
        <f t="shared" si="16"/>
        <v>-2.761E-3</v>
      </c>
      <c r="DG13" s="25">
        <f t="shared" si="16"/>
        <v>-2.7439999999999999E-3</v>
      </c>
      <c r="DH13" s="25">
        <f t="shared" si="16"/>
        <v>-2.6700000000000001E-3</v>
      </c>
      <c r="DI13" s="25">
        <f t="shared" si="16"/>
        <v>-2.7400000000000002E-3</v>
      </c>
      <c r="DJ13" s="25">
        <f t="shared" si="16"/>
        <v>-2.66E-3</v>
      </c>
      <c r="DK13" s="25">
        <f t="shared" si="16"/>
        <v>-2.7000000000000001E-3</v>
      </c>
      <c r="DL13" s="25">
        <f t="shared" si="16"/>
        <v>-2.7299999999999998E-3</v>
      </c>
      <c r="DM13" s="25">
        <f t="shared" si="16"/>
        <v>-2.7100000000000002E-3</v>
      </c>
      <c r="DN13" s="25">
        <f t="shared" si="16"/>
        <v>-2.6899999999999997E-3</v>
      </c>
      <c r="DO13" s="25">
        <f t="shared" si="16"/>
        <v>-2.7099999999999997E-3</v>
      </c>
      <c r="DP13" s="25">
        <f t="shared" si="16"/>
        <v>-2.6900000000000001E-3</v>
      </c>
      <c r="DQ13" s="25">
        <f t="shared" si="16"/>
        <v>-2.6709999999999998E-3</v>
      </c>
      <c r="DR13" s="25">
        <f t="shared" si="16"/>
        <v>-2.5690000000000001E-3</v>
      </c>
      <c r="DS13" s="25">
        <f t="shared" si="16"/>
        <v>-2.5409999999999999E-3</v>
      </c>
      <c r="DT13" s="25">
        <f t="shared" si="16"/>
        <v>-2.6099999999999999E-3</v>
      </c>
      <c r="DU13" s="25">
        <f t="shared" si="16"/>
        <v>-2.689E-3</v>
      </c>
      <c r="DV13" s="25">
        <f t="shared" si="16"/>
        <v>-2.7309999999999999E-3</v>
      </c>
      <c r="DW13" s="25">
        <f t="shared" si="16"/>
        <v>-2.6290000000000003E-3</v>
      </c>
      <c r="DX13" s="25">
        <f t="shared" si="16"/>
        <v>-2.6350000000000002E-3</v>
      </c>
      <c r="DY13" s="25">
        <f t="shared" si="16"/>
        <v>-2.7000000000000001E-3</v>
      </c>
      <c r="DZ13" s="25">
        <f t="shared" si="16"/>
        <v>-2.6689999999999999E-3</v>
      </c>
      <c r="EA13" s="25">
        <f t="shared" si="16"/>
        <v>-2.581E-3</v>
      </c>
      <c r="EB13" s="25">
        <f t="shared" si="13"/>
        <v>-2.6700000000000001E-3</v>
      </c>
      <c r="EC13" s="25">
        <f t="shared" si="10"/>
        <v>-2.5700000000000002E-3</v>
      </c>
      <c r="ED13" s="25">
        <f t="shared" si="10"/>
        <v>-2.7029999999999997E-3</v>
      </c>
      <c r="EE13" s="25">
        <f t="shared" si="10"/>
        <v>-2.5999999999999999E-3</v>
      </c>
      <c r="EF13" s="25">
        <f t="shared" si="10"/>
        <v>-2.64E-3</v>
      </c>
      <c r="EG13" s="25">
        <f t="shared" si="10"/>
        <v>-2.6299999999999995E-3</v>
      </c>
      <c r="EH13" s="25">
        <f t="shared" si="10"/>
        <v>-2.4499999999999999E-3</v>
      </c>
      <c r="EI13" s="25">
        <f t="shared" si="10"/>
        <v>-2.7160000000000001E-3</v>
      </c>
      <c r="EJ13" s="25">
        <f t="shared" si="10"/>
        <v>-2.5699999999999998E-3</v>
      </c>
      <c r="EK13" s="25">
        <f t="shared" si="10"/>
        <v>-2.6799999999999997E-3</v>
      </c>
      <c r="EL13" s="25">
        <f t="shared" si="10"/>
        <v>-2.64E-3</v>
      </c>
      <c r="EM13" s="25">
        <f t="shared" si="10"/>
        <v>-2.66E-3</v>
      </c>
      <c r="EN13" s="25">
        <f t="shared" si="10"/>
        <v>-2.6100000000000003E-3</v>
      </c>
      <c r="EO13" s="25">
        <f t="shared" si="10"/>
        <v>-2.6300000000000004E-3</v>
      </c>
      <c r="EP13" s="25">
        <f t="shared" si="10"/>
        <v>-2.65E-3</v>
      </c>
      <c r="EQ13" s="25">
        <f t="shared" si="10"/>
        <v>-2.66E-3</v>
      </c>
      <c r="ER13" s="25">
        <f t="shared" si="10"/>
        <v>-2.82E-3</v>
      </c>
      <c r="ES13" s="25">
        <f t="shared" si="10"/>
        <v>-2.7199999999999998E-3</v>
      </c>
      <c r="ET13" s="25">
        <f t="shared" si="10"/>
        <v>-2.6699999999999996E-3</v>
      </c>
      <c r="EU13" s="25">
        <f t="shared" si="10"/>
        <v>-2.65E-3</v>
      </c>
      <c r="EV13" s="25">
        <f t="shared" si="10"/>
        <v>-2.6300000000000004E-3</v>
      </c>
      <c r="EW13" s="25">
        <f t="shared" si="10"/>
        <v>-2.7799999999999999E-3</v>
      </c>
      <c r="EX13" s="25">
        <f t="shared" si="10"/>
        <v>-2.8700000000000002E-3</v>
      </c>
      <c r="EY13" s="25">
        <f t="shared" si="10"/>
        <v>-2.8300000000000005E-3</v>
      </c>
      <c r="EZ13" s="25">
        <f t="shared" si="10"/>
        <v>-2.7000000000000001E-3</v>
      </c>
      <c r="FA13" s="25">
        <f t="shared" si="10"/>
        <v>-2.7499999999999998E-3</v>
      </c>
      <c r="FB13" s="25">
        <f t="shared" si="10"/>
        <v>-2.7200000000000002E-3</v>
      </c>
      <c r="FC13" s="25">
        <f t="shared" si="10"/>
        <v>-2.6999999999999997E-3</v>
      </c>
      <c r="FD13" s="25">
        <f t="shared" si="10"/>
        <v>-2.7199999999999998E-3</v>
      </c>
      <c r="FE13" s="25">
        <f t="shared" si="10"/>
        <v>-2.7599999999999999E-3</v>
      </c>
      <c r="FF13" s="25">
        <f t="shared" si="10"/>
        <v>-2.6599999999999996E-3</v>
      </c>
      <c r="FG13" s="25">
        <f t="shared" si="10"/>
        <v>-2.5999999999999999E-3</v>
      </c>
      <c r="FH13" s="25">
        <f t="shared" si="10"/>
        <v>-2.7499999999999998E-3</v>
      </c>
      <c r="FI13" s="25">
        <f t="shared" si="10"/>
        <v>-2.63E-3</v>
      </c>
      <c r="FJ13" s="25">
        <f t="shared" si="10"/>
        <v>-2.6200000000000004E-3</v>
      </c>
      <c r="FK13" s="25">
        <f t="shared" si="10"/>
        <v>-2.5300000000000001E-3</v>
      </c>
      <c r="FL13" s="25">
        <f t="shared" si="10"/>
        <v>-2.5399999999999997E-3</v>
      </c>
      <c r="FM13" s="25">
        <f t="shared" si="10"/>
        <v>-2.4699999999999995E-3</v>
      </c>
      <c r="FN13" s="25">
        <f t="shared" si="10"/>
        <v>-2.5500000000000002E-3</v>
      </c>
      <c r="FO13" s="25">
        <f t="shared" si="10"/>
        <v>-2.5999999999999994E-3</v>
      </c>
      <c r="FP13" s="25">
        <f t="shared" si="10"/>
        <v>-2.7600000000000003E-3</v>
      </c>
      <c r="FQ13" s="25">
        <f t="shared" si="10"/>
        <v>-2.8299999999999996E-3</v>
      </c>
      <c r="FR13" s="25">
        <f t="shared" si="10"/>
        <v>-2.9299999999999999E-3</v>
      </c>
      <c r="FS13" s="25">
        <f t="shared" si="10"/>
        <v>-2.8090000000000003E-3</v>
      </c>
      <c r="FT13" s="25">
        <f t="shared" si="10"/>
        <v>-2.9809999999999997E-3</v>
      </c>
      <c r="FU13" s="25">
        <f t="shared" si="10"/>
        <v>-2.9810000000000006E-3</v>
      </c>
      <c r="FV13" s="25">
        <f t="shared" si="10"/>
        <v>-3.2300000000000007E-3</v>
      </c>
      <c r="FW13" s="25">
        <f t="shared" si="10"/>
        <v>-3.2600000000000003E-3</v>
      </c>
      <c r="FX13" s="25">
        <f t="shared" si="10"/>
        <v>-3.1499999999999996E-3</v>
      </c>
      <c r="FY13" s="25">
        <f t="shared" si="10"/>
        <v>-3.2099999999999997E-3</v>
      </c>
      <c r="FZ13" s="25">
        <f t="shared" si="10"/>
        <v>-2.8900000000000002E-3</v>
      </c>
      <c r="GA13" s="25">
        <f t="shared" si="10"/>
        <v>-2.8300000000000001E-3</v>
      </c>
      <c r="GB13" s="25">
        <f t="shared" si="10"/>
        <v>-2.3900000000000002E-3</v>
      </c>
      <c r="GC13" s="25">
        <f t="shared" si="10"/>
        <v>-1.2099999999999999E-3</v>
      </c>
      <c r="GD13" s="25">
        <f t="shared" si="10"/>
        <v>-4.799999999999999E-4</v>
      </c>
      <c r="GE13" s="25">
        <f t="shared" si="10"/>
        <v>-1.7000000000000001E-4</v>
      </c>
      <c r="GF13" s="25">
        <f t="shared" si="10"/>
        <v>-3.4000000000000002E-4</v>
      </c>
      <c r="GG13" s="25">
        <f t="shared" si="10"/>
        <v>-1.611E-3</v>
      </c>
      <c r="GH13" s="25">
        <f t="shared" si="10"/>
        <v>-1.4300000000000001E-3</v>
      </c>
      <c r="GI13" s="25">
        <f t="shared" si="10"/>
        <v>-1.5400000000000001E-3</v>
      </c>
      <c r="GJ13" s="25">
        <f t="shared" si="10"/>
        <v>-1.2650000000000001E-3</v>
      </c>
      <c r="GK13" s="25">
        <f t="shared" si="10"/>
        <v>-1.5E-3</v>
      </c>
      <c r="GL13" s="25">
        <f t="shared" si="10"/>
        <v>-1.9399999999999999E-3</v>
      </c>
      <c r="GM13" s="25">
        <f t="shared" si="10"/>
        <v>-2.0499999999999997E-3</v>
      </c>
      <c r="GN13" s="25">
        <f t="shared" si="2"/>
        <v>-1.9499999999999999E-3</v>
      </c>
      <c r="GO13" s="25">
        <f t="shared" si="3"/>
        <v>-1.6800000000000001E-3</v>
      </c>
      <c r="GP13" s="25">
        <f t="shared" si="3"/>
        <v>-1.3200000000000002E-3</v>
      </c>
      <c r="GQ13" s="25">
        <f t="shared" si="3"/>
        <v>-1.2900000000000001E-3</v>
      </c>
      <c r="GR13" s="25">
        <f t="shared" si="3"/>
        <v>-1.219E-3</v>
      </c>
      <c r="GS13" s="25">
        <f t="shared" si="3"/>
        <v>-9.6999999999999994E-4</v>
      </c>
      <c r="GT13" s="25">
        <f t="shared" si="3"/>
        <v>-7.3999999999999999E-4</v>
      </c>
      <c r="GU13" s="25">
        <f t="shared" si="3"/>
        <v>-9.2999999999999995E-4</v>
      </c>
      <c r="GV13" s="25">
        <f t="shared" si="3"/>
        <v>-9.2999999999999995E-4</v>
      </c>
      <c r="GW13" s="25">
        <f t="shared" si="3"/>
        <v>-8.9499999999999996E-4</v>
      </c>
      <c r="GX13" s="25">
        <f t="shared" si="3"/>
        <v>-7.1100000000000004E-4</v>
      </c>
      <c r="GY13" s="25">
        <f t="shared" si="3"/>
        <v>-9.7999999999999997E-4</v>
      </c>
      <c r="GZ13" s="25">
        <f t="shared" si="3"/>
        <v>-8.0000000000000015E-4</v>
      </c>
      <c r="HA13" s="25">
        <f t="shared" si="3"/>
        <v>-9.4999999999999978E-4</v>
      </c>
      <c r="HB13" s="25">
        <f t="shared" si="3"/>
        <v>-8.2100000000000012E-4</v>
      </c>
      <c r="HC13" s="25">
        <f t="shared" si="3"/>
        <v>-1.2699999999999999E-3</v>
      </c>
      <c r="HD13" s="25">
        <f t="shared" si="3"/>
        <v>-1.1300000000000001E-3</v>
      </c>
      <c r="HE13" s="25">
        <f t="shared" si="3"/>
        <v>-1.17E-3</v>
      </c>
      <c r="HF13" s="25">
        <f t="shared" si="3"/>
        <v>-1.1039999999999999E-3</v>
      </c>
      <c r="HG13" s="25">
        <f t="shared" si="3"/>
        <v>-1.2899999999999999E-3</v>
      </c>
      <c r="HH13" s="25">
        <f t="shared" si="3"/>
        <v>-1.3899999999999997E-3</v>
      </c>
      <c r="HI13" s="25">
        <f t="shared" si="3"/>
        <v>-1.4699999999999997E-3</v>
      </c>
      <c r="HJ13" s="25">
        <f t="shared" si="3"/>
        <v>-1.5100000000000001E-3</v>
      </c>
      <c r="HK13" s="25">
        <f t="shared" si="3"/>
        <v>-1.5100000000000001E-3</v>
      </c>
      <c r="HL13" s="25">
        <f t="shared" si="3"/>
        <v>-1.4199999999999994E-3</v>
      </c>
      <c r="HM13" s="25">
        <f t="shared" si="3"/>
        <v>-1.4199999999999998E-3</v>
      </c>
      <c r="HN13" s="25">
        <f t="shared" si="3"/>
        <v>-1.2300000000000002E-3</v>
      </c>
      <c r="HO13" s="25">
        <f t="shared" si="3"/>
        <v>-1.2299999999999998E-3</v>
      </c>
      <c r="HP13" s="25">
        <f t="shared" si="3"/>
        <v>-1.5099999999999998E-3</v>
      </c>
      <c r="HQ13" s="25">
        <f t="shared" si="3"/>
        <v>-1.2699999999999996E-3</v>
      </c>
      <c r="HR13" s="25">
        <f t="shared" si="3"/>
        <v>-1.1299999999999999E-3</v>
      </c>
      <c r="HS13" s="25">
        <f t="shared" si="3"/>
        <v>-1.14E-3</v>
      </c>
      <c r="HT13" s="25">
        <f t="shared" si="3"/>
        <v>-1.1600000000000002E-3</v>
      </c>
      <c r="HU13" s="25">
        <f t="shared" si="3"/>
        <v>-1.14E-3</v>
      </c>
      <c r="HV13" s="25">
        <f t="shared" si="3"/>
        <v>-7.899999999999999E-4</v>
      </c>
      <c r="HW13" s="25">
        <f t="shared" si="6"/>
        <v>-1.0400000000000003E-3</v>
      </c>
      <c r="HX13" s="25">
        <f t="shared" si="6"/>
        <v>-1.1799999999999998E-3</v>
      </c>
      <c r="HY13" s="25">
        <f t="shared" si="6"/>
        <v>-1.2900000000000003E-3</v>
      </c>
      <c r="HZ13" s="25">
        <f t="shared" si="6"/>
        <v>-1.2000000000000001E-3</v>
      </c>
      <c r="IA13" s="25">
        <f t="shared" si="6"/>
        <v>-1.14E-3</v>
      </c>
      <c r="IB13" s="25">
        <f t="shared" si="6"/>
        <v>-9.2000000000000003E-4</v>
      </c>
      <c r="IC13" s="25">
        <f t="shared" si="6"/>
        <v>-8.8999999999999995E-4</v>
      </c>
      <c r="ID13" s="25">
        <f t="shared" ref="ID13:IH13" si="20">ID48-ID$19</f>
        <v>-8.9000000000000017E-4</v>
      </c>
      <c r="IE13" s="25">
        <f t="shared" si="20"/>
        <v>-1.1699999999999998E-3</v>
      </c>
      <c r="IF13" s="25">
        <f t="shared" si="20"/>
        <v>-8.7999999999999992E-4</v>
      </c>
      <c r="IG13" s="25">
        <f t="shared" si="20"/>
        <v>-1.1999999999999999E-3</v>
      </c>
      <c r="IH13" s="25">
        <f t="shared" si="20"/>
        <v>-9.4300000000000004E-4</v>
      </c>
      <c r="II13" s="25">
        <f t="shared" ref="II13:IJ13" si="21">II48-II$19</f>
        <v>-8.699999999999999E-4</v>
      </c>
      <c r="IJ13" s="25">
        <f t="shared" si="21"/>
        <v>-7.7999999999999988E-4</v>
      </c>
    </row>
    <row r="14" spans="2:244" x14ac:dyDescent="0.35">
      <c r="B14" s="4" t="s">
        <v>52</v>
      </c>
      <c r="C14" s="10"/>
      <c r="D14" s="25">
        <f t="shared" si="5"/>
        <v>2.6161000000000005E-3</v>
      </c>
      <c r="E14" s="25">
        <f t="shared" si="19"/>
        <v>1.781E-3</v>
      </c>
      <c r="F14" s="25">
        <f t="shared" si="19"/>
        <v>1.4599999999999999E-3</v>
      </c>
      <c r="G14" s="25">
        <f t="shared" si="19"/>
        <v>1.09E-3</v>
      </c>
      <c r="H14" s="25">
        <f t="shared" si="19"/>
        <v>1.7100000000000001E-3</v>
      </c>
      <c r="I14" s="25">
        <f t="shared" si="19"/>
        <v>2.2040000000000002E-3</v>
      </c>
      <c r="J14" s="25">
        <f t="shared" si="19"/>
        <v>3.3490000000000004E-3</v>
      </c>
      <c r="K14" s="25">
        <f t="shared" si="19"/>
        <v>2.8300000000000001E-3</v>
      </c>
      <c r="L14" s="25">
        <f t="shared" si="19"/>
        <v>2.7100000000000006E-3</v>
      </c>
      <c r="M14" s="25">
        <f t="shared" si="19"/>
        <v>2.5000000000000001E-3</v>
      </c>
      <c r="N14" s="25">
        <f t="shared" si="19"/>
        <v>3.3359999999999996E-3</v>
      </c>
      <c r="O14" s="25">
        <f t="shared" si="19"/>
        <v>3.179E-3</v>
      </c>
      <c r="P14" s="25">
        <f t="shared" si="19"/>
        <v>3.1510000000000002E-3</v>
      </c>
      <c r="Q14" s="25">
        <f t="shared" si="19"/>
        <v>3.2100000000000002E-3</v>
      </c>
      <c r="R14" s="25">
        <f t="shared" si="19"/>
        <v>2.8300000000000001E-3</v>
      </c>
      <c r="S14" s="25">
        <f t="shared" si="19"/>
        <v>2.8279999999999998E-3</v>
      </c>
      <c r="T14" s="25">
        <f t="shared" si="19"/>
        <v>3.0530000000000002E-3</v>
      </c>
      <c r="U14" s="25">
        <f t="shared" si="19"/>
        <v>3.1300000000000004E-3</v>
      </c>
      <c r="V14" s="25">
        <f t="shared" si="19"/>
        <v>2.8599999999999997E-3</v>
      </c>
      <c r="W14" s="25">
        <f t="shared" si="19"/>
        <v>3.1999999999999997E-3</v>
      </c>
      <c r="X14" s="25">
        <f t="shared" si="19"/>
        <v>3.2520000000000001E-3</v>
      </c>
      <c r="Y14" s="25">
        <f t="shared" si="19"/>
        <v>3.1199999999999999E-3</v>
      </c>
      <c r="Z14" s="25">
        <f t="shared" si="19"/>
        <v>3.1700000000000001E-3</v>
      </c>
      <c r="AA14" s="25">
        <f t="shared" si="19"/>
        <v>2.8099999999999996E-3</v>
      </c>
      <c r="AB14" s="25">
        <f t="shared" si="19"/>
        <v>3.1249999999999997E-3</v>
      </c>
      <c r="AC14" s="25">
        <f t="shared" si="19"/>
        <v>3.2100000000000002E-3</v>
      </c>
      <c r="AD14" s="25">
        <f t="shared" si="19"/>
        <v>3.4530000000000003E-3</v>
      </c>
      <c r="AE14" s="25">
        <f t="shared" si="19"/>
        <v>3.2599999999999999E-3</v>
      </c>
      <c r="AF14" s="25">
        <f t="shared" si="19"/>
        <v>2.9399999999999999E-3</v>
      </c>
      <c r="AG14" s="25">
        <f t="shared" si="19"/>
        <v>3.8349999999999999E-3</v>
      </c>
      <c r="AH14" s="25">
        <f t="shared" si="19"/>
        <v>3.8800000000000002E-3</v>
      </c>
      <c r="AI14" s="25">
        <f t="shared" si="19"/>
        <v>3.7299999999999998E-3</v>
      </c>
      <c r="AJ14" s="25">
        <f t="shared" si="19"/>
        <v>3.6800000000000001E-3</v>
      </c>
      <c r="AK14" s="25">
        <f t="shared" si="19"/>
        <v>3.7500000000000003E-3</v>
      </c>
      <c r="AL14" s="25">
        <f t="shared" si="19"/>
        <v>4.365E-3</v>
      </c>
      <c r="AM14" s="25">
        <f t="shared" si="19"/>
        <v>3.8400000000000001E-3</v>
      </c>
      <c r="AN14" s="25">
        <f t="shared" si="19"/>
        <v>3.7099999999999998E-3</v>
      </c>
      <c r="AO14" s="25">
        <f t="shared" si="19"/>
        <v>3.4099999999999998E-3</v>
      </c>
      <c r="AP14" s="25">
        <f t="shared" si="19"/>
        <v>3.4299999999999999E-3</v>
      </c>
      <c r="AQ14" s="25">
        <f t="shared" si="19"/>
        <v>3.6600000000000001E-3</v>
      </c>
      <c r="AR14" s="25">
        <f t="shared" si="19"/>
        <v>3.5899999999999999E-3</v>
      </c>
      <c r="AS14" s="25">
        <f t="shared" si="19"/>
        <v>3.6470000000000001E-3</v>
      </c>
      <c r="AT14" s="25">
        <f t="shared" si="19"/>
        <v>3.6699999999999997E-3</v>
      </c>
      <c r="AU14" s="25">
        <f t="shared" si="19"/>
        <v>4.0000000000000001E-3</v>
      </c>
      <c r="AV14" s="25">
        <f t="shared" si="19"/>
        <v>4.045E-3</v>
      </c>
      <c r="AW14" s="25">
        <f t="shared" si="19"/>
        <v>4.0599999999999994E-3</v>
      </c>
      <c r="AX14" s="25">
        <f t="shared" si="19"/>
        <v>3.8500000000000001E-3</v>
      </c>
      <c r="AY14" s="25">
        <f t="shared" si="19"/>
        <v>4.2400000000000007E-3</v>
      </c>
      <c r="AZ14" s="25">
        <f t="shared" si="19"/>
        <v>4.1200000000000004E-3</v>
      </c>
      <c r="BA14" s="25">
        <f t="shared" si="19"/>
        <v>3.8599999999999997E-3</v>
      </c>
      <c r="BB14" s="25">
        <f t="shared" si="19"/>
        <v>3.8300000000000001E-3</v>
      </c>
      <c r="BC14" s="25">
        <f t="shared" si="19"/>
        <v>3.82E-3</v>
      </c>
      <c r="BD14" s="25">
        <f t="shared" si="19"/>
        <v>3.9900000000000005E-3</v>
      </c>
      <c r="BE14" s="25">
        <f t="shared" si="19"/>
        <v>3.0200000000000001E-3</v>
      </c>
      <c r="BF14" s="25">
        <f t="shared" si="19"/>
        <v>2.98E-3</v>
      </c>
      <c r="BG14" s="25">
        <f t="shared" si="19"/>
        <v>3.0700000000000002E-3</v>
      </c>
      <c r="BH14" s="25">
        <f t="shared" si="19"/>
        <v>3.6099999999999999E-3</v>
      </c>
      <c r="BI14" s="25">
        <f t="shared" si="19"/>
        <v>3.2399999999999998E-3</v>
      </c>
      <c r="BJ14" s="25">
        <f t="shared" si="19"/>
        <v>3.62E-3</v>
      </c>
      <c r="BK14" s="25">
        <f t="shared" si="19"/>
        <v>3.7099999999999998E-3</v>
      </c>
      <c r="BL14" s="25">
        <f t="shared" si="19"/>
        <v>3.2799999999999999E-3</v>
      </c>
      <c r="BM14" s="25">
        <f t="shared" si="19"/>
        <v>3.2599999999999999E-3</v>
      </c>
      <c r="BN14" s="25">
        <f t="shared" si="19"/>
        <v>2.9500000000000004E-3</v>
      </c>
      <c r="BO14" s="25">
        <f t="shared" si="19"/>
        <v>3.1099999999999999E-3</v>
      </c>
      <c r="BP14" s="25">
        <f t="shared" si="19"/>
        <v>3.14E-3</v>
      </c>
      <c r="BQ14" s="25">
        <f t="shared" si="16"/>
        <v>2.9399999999999999E-3</v>
      </c>
      <c r="BR14" s="25">
        <f t="shared" si="16"/>
        <v>2.99E-3</v>
      </c>
      <c r="BS14" s="25">
        <f t="shared" si="16"/>
        <v>3.14E-3</v>
      </c>
      <c r="BT14" s="25">
        <f t="shared" si="16"/>
        <v>3.1199999999999999E-3</v>
      </c>
      <c r="BU14" s="25">
        <f t="shared" si="16"/>
        <v>3.0500000000000002E-3</v>
      </c>
      <c r="BV14" s="25">
        <f t="shared" si="16"/>
        <v>2.9699999999999996E-3</v>
      </c>
      <c r="BW14" s="25">
        <f t="shared" si="16"/>
        <v>2.8999999999999998E-3</v>
      </c>
      <c r="BX14" s="25">
        <f t="shared" si="16"/>
        <v>2.8900000000000002E-3</v>
      </c>
      <c r="BY14" s="25">
        <f t="shared" si="16"/>
        <v>2.8400000000000001E-3</v>
      </c>
      <c r="BZ14" s="25">
        <f t="shared" si="16"/>
        <v>2.8200000000000005E-3</v>
      </c>
      <c r="CA14" s="25">
        <f t="shared" si="16"/>
        <v>2.6550000000000002E-3</v>
      </c>
      <c r="CB14" s="25">
        <f t="shared" si="16"/>
        <v>2.1800000000000001E-3</v>
      </c>
      <c r="CC14" s="25">
        <f t="shared" si="16"/>
        <v>2.2900000000000004E-3</v>
      </c>
      <c r="CD14" s="25">
        <f t="shared" si="16"/>
        <v>2.2599999999999999E-3</v>
      </c>
      <c r="CE14" s="25">
        <f t="shared" si="16"/>
        <v>2.16E-3</v>
      </c>
      <c r="CF14" s="25">
        <f t="shared" si="16"/>
        <v>2.33E-3</v>
      </c>
      <c r="CG14" s="25">
        <f t="shared" si="16"/>
        <v>2.5000000000000001E-3</v>
      </c>
      <c r="CH14" s="25">
        <f t="shared" si="16"/>
        <v>2.4300000000000003E-3</v>
      </c>
      <c r="CI14" s="25">
        <f t="shared" si="16"/>
        <v>2.3600000000000001E-3</v>
      </c>
      <c r="CJ14" s="25">
        <f t="shared" si="16"/>
        <v>2.1600000000000005E-3</v>
      </c>
      <c r="CK14" s="25">
        <f t="shared" si="16"/>
        <v>2.3800000000000002E-3</v>
      </c>
      <c r="CL14" s="25">
        <f t="shared" si="16"/>
        <v>2.2899999999999999E-3</v>
      </c>
      <c r="CM14" s="25">
        <f t="shared" si="16"/>
        <v>2.3410000000000002E-3</v>
      </c>
      <c r="CN14" s="25">
        <f t="shared" si="16"/>
        <v>2.2890000000000002E-3</v>
      </c>
      <c r="CO14" s="25">
        <f t="shared" si="16"/>
        <v>2.5129999999999996E-3</v>
      </c>
      <c r="CP14" s="25">
        <f t="shared" si="16"/>
        <v>2.49E-3</v>
      </c>
      <c r="CQ14" s="25">
        <f t="shared" si="16"/>
        <v>2.3400000000000001E-3</v>
      </c>
      <c r="CR14" s="25">
        <f t="shared" si="16"/>
        <v>2.4099999999999998E-3</v>
      </c>
      <c r="CS14" s="25">
        <f t="shared" si="16"/>
        <v>2.3900000000000002E-3</v>
      </c>
      <c r="CT14" s="25">
        <f t="shared" si="16"/>
        <v>2.5800000000000003E-3</v>
      </c>
      <c r="CU14" s="25">
        <f t="shared" si="16"/>
        <v>2.8289999999999999E-3</v>
      </c>
      <c r="CV14" s="25">
        <f t="shared" si="16"/>
        <v>3.274E-3</v>
      </c>
      <c r="CW14" s="25">
        <f t="shared" si="16"/>
        <v>3.6700000000000001E-3</v>
      </c>
      <c r="CX14" s="25">
        <f t="shared" si="16"/>
        <v>3.9500000000000004E-3</v>
      </c>
      <c r="CY14" s="25">
        <f t="shared" si="16"/>
        <v>3.8160000000000004E-3</v>
      </c>
      <c r="CZ14" s="25">
        <f t="shared" si="16"/>
        <v>3.4429999999999999E-3</v>
      </c>
      <c r="DA14" s="25">
        <f t="shared" si="16"/>
        <v>3.6899999999999997E-3</v>
      </c>
      <c r="DB14" s="25">
        <f t="shared" si="16"/>
        <v>3.7599999999999995E-3</v>
      </c>
      <c r="DC14" s="25">
        <f t="shared" si="16"/>
        <v>3.7930000000000004E-3</v>
      </c>
      <c r="DD14" s="25">
        <f t="shared" si="16"/>
        <v>3.6699999999999997E-3</v>
      </c>
      <c r="DE14" s="25">
        <f t="shared" si="16"/>
        <v>3.4790000000000003E-3</v>
      </c>
      <c r="DF14" s="25">
        <f t="shared" si="16"/>
        <v>3.5790000000000006E-3</v>
      </c>
      <c r="DG14" s="25">
        <f t="shared" si="16"/>
        <v>3.6359999999999995E-3</v>
      </c>
      <c r="DH14" s="25">
        <f t="shared" si="16"/>
        <v>3.7499999999999999E-3</v>
      </c>
      <c r="DI14" s="25">
        <f t="shared" si="16"/>
        <v>3.7899999999999995E-3</v>
      </c>
      <c r="DJ14" s="25">
        <f t="shared" si="16"/>
        <v>3.7799999999999995E-3</v>
      </c>
      <c r="DK14" s="25">
        <f t="shared" si="16"/>
        <v>3.7299999999999994E-3</v>
      </c>
      <c r="DL14" s="25">
        <f t="shared" si="16"/>
        <v>3.6899999999999997E-3</v>
      </c>
      <c r="DM14" s="25">
        <f t="shared" si="16"/>
        <v>3.9300000000000003E-3</v>
      </c>
      <c r="DN14" s="25">
        <f t="shared" si="16"/>
        <v>3.8999999999999998E-3</v>
      </c>
      <c r="DO14" s="25">
        <f t="shared" si="16"/>
        <v>3.7199999999999993E-3</v>
      </c>
      <c r="DP14" s="25">
        <f t="shared" si="16"/>
        <v>3.6600000000000001E-3</v>
      </c>
      <c r="DQ14" s="25">
        <f t="shared" si="16"/>
        <v>3.4889999999999999E-3</v>
      </c>
      <c r="DR14" s="25">
        <f t="shared" si="16"/>
        <v>3.3810000000000003E-3</v>
      </c>
      <c r="DS14" s="25">
        <f t="shared" si="16"/>
        <v>3.3689999999999996E-3</v>
      </c>
      <c r="DT14" s="25">
        <f t="shared" si="16"/>
        <v>3.1699999999999996E-3</v>
      </c>
      <c r="DU14" s="25">
        <f t="shared" si="16"/>
        <v>3.0110000000000002E-3</v>
      </c>
      <c r="DV14" s="25">
        <f t="shared" si="16"/>
        <v>2.8189999999999999E-3</v>
      </c>
      <c r="DW14" s="25">
        <f t="shared" si="16"/>
        <v>3.1409999999999997E-3</v>
      </c>
      <c r="DX14" s="25">
        <f t="shared" si="16"/>
        <v>3.1349999999999998E-3</v>
      </c>
      <c r="DY14" s="25">
        <f t="shared" si="16"/>
        <v>2.8500000000000001E-3</v>
      </c>
      <c r="DZ14" s="25">
        <f t="shared" si="16"/>
        <v>2.6610000000000002E-3</v>
      </c>
      <c r="EA14" s="25">
        <f t="shared" si="16"/>
        <v>2.7189999999999996E-3</v>
      </c>
      <c r="EB14" s="25">
        <f t="shared" si="13"/>
        <v>2.5799999999999998E-3</v>
      </c>
      <c r="EC14" s="25">
        <f t="shared" si="10"/>
        <v>2.9900000000000005E-3</v>
      </c>
      <c r="ED14" s="25">
        <f t="shared" si="10"/>
        <v>2.8070000000000005E-3</v>
      </c>
      <c r="EE14" s="25">
        <f t="shared" ref="EE14:GP14" si="22">EE49-EE$19</f>
        <v>3.0000000000000009E-3</v>
      </c>
      <c r="EF14" s="25">
        <f t="shared" si="22"/>
        <v>3.0499999999999998E-3</v>
      </c>
      <c r="EG14" s="25">
        <f t="shared" si="22"/>
        <v>2.9199999999999999E-3</v>
      </c>
      <c r="EH14" s="25">
        <f t="shared" si="22"/>
        <v>3.1000000000000003E-3</v>
      </c>
      <c r="EI14" s="25">
        <f t="shared" si="22"/>
        <v>2.9139999999999999E-3</v>
      </c>
      <c r="EJ14" s="25">
        <f t="shared" si="22"/>
        <v>3.0299999999999997E-3</v>
      </c>
      <c r="EK14" s="25">
        <f t="shared" si="22"/>
        <v>3.0600000000000002E-3</v>
      </c>
      <c r="EL14" s="25">
        <f t="shared" si="22"/>
        <v>3.0700000000000007E-3</v>
      </c>
      <c r="EM14" s="25">
        <f t="shared" si="22"/>
        <v>3.32E-3</v>
      </c>
      <c r="EN14" s="25">
        <f t="shared" si="22"/>
        <v>3.31E-3</v>
      </c>
      <c r="EO14" s="25">
        <f t="shared" si="22"/>
        <v>3.1199999999999999E-3</v>
      </c>
      <c r="EP14" s="25">
        <f t="shared" si="22"/>
        <v>3.15E-3</v>
      </c>
      <c r="EQ14" s="25">
        <f t="shared" si="22"/>
        <v>3.2000000000000002E-3</v>
      </c>
      <c r="ER14" s="25">
        <f t="shared" si="22"/>
        <v>2.98E-3</v>
      </c>
      <c r="ES14" s="25">
        <f t="shared" si="22"/>
        <v>3.1699999999999996E-3</v>
      </c>
      <c r="ET14" s="25">
        <f t="shared" si="22"/>
        <v>3.0799999999999998E-3</v>
      </c>
      <c r="EU14" s="25">
        <f t="shared" si="22"/>
        <v>3.0000000000000001E-3</v>
      </c>
      <c r="EV14" s="25">
        <f t="shared" si="22"/>
        <v>3.2099999999999997E-3</v>
      </c>
      <c r="EW14" s="25">
        <f t="shared" si="22"/>
        <v>3.0500000000000002E-3</v>
      </c>
      <c r="EX14" s="25">
        <f t="shared" si="22"/>
        <v>2.8600000000000001E-3</v>
      </c>
      <c r="EY14" s="25">
        <f t="shared" si="22"/>
        <v>3.0599999999999998E-3</v>
      </c>
      <c r="EZ14" s="25">
        <f t="shared" si="22"/>
        <v>3.0600000000000002E-3</v>
      </c>
      <c r="FA14" s="25">
        <f t="shared" si="22"/>
        <v>2.8600000000000001E-3</v>
      </c>
      <c r="FB14" s="25">
        <f t="shared" si="22"/>
        <v>2.97E-3</v>
      </c>
      <c r="FC14" s="25">
        <f t="shared" si="22"/>
        <v>3.0499999999999998E-3</v>
      </c>
      <c r="FD14" s="25">
        <f t="shared" si="22"/>
        <v>3.0100000000000001E-3</v>
      </c>
      <c r="FE14" s="25">
        <f t="shared" si="22"/>
        <v>2.9100000000000003E-3</v>
      </c>
      <c r="FF14" s="25">
        <f t="shared" si="22"/>
        <v>3.32E-3</v>
      </c>
      <c r="FG14" s="25">
        <f t="shared" si="22"/>
        <v>3.4399999999999999E-3</v>
      </c>
      <c r="FH14" s="25">
        <f t="shared" si="22"/>
        <v>3.3800000000000002E-3</v>
      </c>
      <c r="FI14" s="25">
        <f t="shared" si="22"/>
        <v>3.4199999999999999E-3</v>
      </c>
      <c r="FJ14" s="25">
        <f t="shared" si="22"/>
        <v>3.4899999999999996E-3</v>
      </c>
      <c r="FK14" s="25">
        <f t="shared" si="22"/>
        <v>3.5300000000000002E-3</v>
      </c>
      <c r="FL14" s="25">
        <f t="shared" si="22"/>
        <v>3.32E-3</v>
      </c>
      <c r="FM14" s="25">
        <f t="shared" si="22"/>
        <v>3.2799999999999999E-3</v>
      </c>
      <c r="FN14" s="25">
        <f t="shared" si="22"/>
        <v>3.4399999999999999E-3</v>
      </c>
      <c r="FO14" s="25">
        <f t="shared" si="22"/>
        <v>3.6700000000000001E-3</v>
      </c>
      <c r="FP14" s="25">
        <f t="shared" si="22"/>
        <v>3.6899999999999997E-3</v>
      </c>
      <c r="FQ14" s="25">
        <f t="shared" si="22"/>
        <v>4.5699999999999994E-3</v>
      </c>
      <c r="FR14" s="25">
        <f t="shared" si="22"/>
        <v>4.79E-3</v>
      </c>
      <c r="FS14" s="25">
        <f t="shared" si="22"/>
        <v>4.9509999999999997E-3</v>
      </c>
      <c r="FT14" s="25">
        <f t="shared" si="22"/>
        <v>3.9290000000000002E-3</v>
      </c>
      <c r="FU14" s="25">
        <f t="shared" si="22"/>
        <v>3.9389999999999998E-3</v>
      </c>
      <c r="FV14" s="25">
        <f t="shared" si="22"/>
        <v>4.3800000000000002E-3</v>
      </c>
      <c r="FW14" s="25">
        <f t="shared" si="22"/>
        <v>4.4900000000000001E-3</v>
      </c>
      <c r="FX14" s="25">
        <f t="shared" si="22"/>
        <v>5.9500000000000004E-3</v>
      </c>
      <c r="FY14" s="25">
        <f t="shared" si="22"/>
        <v>6.0400000000000002E-3</v>
      </c>
      <c r="FZ14" s="25">
        <f t="shared" si="22"/>
        <v>5.2599999999999999E-3</v>
      </c>
      <c r="GA14" s="25">
        <f t="shared" si="22"/>
        <v>7.0699999999999999E-3</v>
      </c>
      <c r="GB14" s="25">
        <f t="shared" si="22"/>
        <v>7.3299999999999997E-3</v>
      </c>
      <c r="GC14" s="25">
        <f t="shared" si="22"/>
        <v>9.11E-3</v>
      </c>
      <c r="GD14" s="25">
        <f t="shared" si="22"/>
        <v>1.0909999999999998E-2</v>
      </c>
      <c r="GE14" s="25">
        <f t="shared" si="22"/>
        <v>1.1340000000000001E-2</v>
      </c>
      <c r="GF14" s="25">
        <f t="shared" si="22"/>
        <v>8.0099999999999998E-3</v>
      </c>
      <c r="GG14" s="25">
        <f t="shared" si="22"/>
        <v>6.9690000000000004E-3</v>
      </c>
      <c r="GH14" s="25">
        <f t="shared" si="22"/>
        <v>7.5599999999999999E-3</v>
      </c>
      <c r="GI14" s="25">
        <f t="shared" si="22"/>
        <v>8.369999999999999E-3</v>
      </c>
      <c r="GJ14" s="25">
        <f t="shared" si="22"/>
        <v>7.4450000000000002E-3</v>
      </c>
      <c r="GK14" s="25">
        <f t="shared" si="22"/>
        <v>5.2699999999999995E-3</v>
      </c>
      <c r="GL14" s="25">
        <f t="shared" si="22"/>
        <v>5.7099999999999998E-3</v>
      </c>
      <c r="GM14" s="25">
        <f t="shared" si="22"/>
        <v>6.3600000000000002E-3</v>
      </c>
      <c r="GN14" s="25">
        <f t="shared" si="22"/>
        <v>7.0200000000000002E-3</v>
      </c>
      <c r="GO14" s="25">
        <f t="shared" si="22"/>
        <v>7.2599999999999991E-3</v>
      </c>
      <c r="GP14" s="25">
        <f t="shared" si="22"/>
        <v>7.4099999999999999E-3</v>
      </c>
      <c r="GQ14" s="25">
        <f t="shared" si="3"/>
        <v>7.7799999999999996E-3</v>
      </c>
      <c r="GR14" s="25">
        <f t="shared" si="3"/>
        <v>7.4909999999999994E-3</v>
      </c>
      <c r="GS14" s="25">
        <f t="shared" si="3"/>
        <v>7.6999999999999985E-3</v>
      </c>
      <c r="GT14" s="25">
        <f t="shared" si="3"/>
        <v>8.0599999999999995E-3</v>
      </c>
      <c r="GU14" s="25">
        <f t="shared" si="3"/>
        <v>7.7600000000000004E-3</v>
      </c>
      <c r="GV14" s="25">
        <f t="shared" si="3"/>
        <v>7.7600000000000004E-3</v>
      </c>
      <c r="GW14" s="25">
        <f t="shared" si="3"/>
        <v>7.7949999999999998E-3</v>
      </c>
      <c r="GX14" s="25">
        <f t="shared" si="3"/>
        <v>8.7089999999999997E-3</v>
      </c>
      <c r="GY14" s="25">
        <f t="shared" si="3"/>
        <v>9.2800000000000001E-3</v>
      </c>
      <c r="GZ14" s="25">
        <f t="shared" si="3"/>
        <v>9.2399999999999999E-3</v>
      </c>
      <c r="HA14" s="25">
        <f t="shared" si="3"/>
        <v>8.9700000000000005E-3</v>
      </c>
      <c r="HB14" s="25">
        <f t="shared" si="3"/>
        <v>9.5690000000000011E-3</v>
      </c>
      <c r="HC14" s="25">
        <f t="shared" si="3"/>
        <v>1.057E-2</v>
      </c>
      <c r="HD14" s="25">
        <f t="shared" si="3"/>
        <v>1.1370000000000002E-2</v>
      </c>
      <c r="HE14" s="25">
        <f t="shared" si="3"/>
        <v>1.0709999999999999E-2</v>
      </c>
      <c r="HF14" s="25">
        <f t="shared" si="3"/>
        <v>1.0296E-2</v>
      </c>
      <c r="HG14" s="25">
        <f t="shared" si="3"/>
        <v>9.5000000000000015E-3</v>
      </c>
      <c r="HH14" s="25">
        <f t="shared" ref="HH14:HV14" si="23">HH49-HH$19</f>
        <v>9.1999999999999998E-3</v>
      </c>
      <c r="HI14" s="25">
        <f t="shared" si="23"/>
        <v>8.9700000000000005E-3</v>
      </c>
      <c r="HJ14" s="25">
        <f t="shared" si="23"/>
        <v>8.8299999999999993E-3</v>
      </c>
      <c r="HK14" s="25">
        <f t="shared" si="23"/>
        <v>8.8299999999999993E-3</v>
      </c>
      <c r="HL14" s="25">
        <f t="shared" si="23"/>
        <v>9.7599999999999996E-3</v>
      </c>
      <c r="HM14" s="25">
        <f t="shared" si="23"/>
        <v>1.013E-2</v>
      </c>
      <c r="HN14" s="25">
        <f t="shared" si="23"/>
        <v>1.021E-2</v>
      </c>
      <c r="HO14" s="25">
        <f t="shared" si="23"/>
        <v>1.035E-2</v>
      </c>
      <c r="HP14" s="25">
        <f t="shared" si="23"/>
        <v>9.7900000000000001E-3</v>
      </c>
      <c r="HQ14" s="25">
        <f t="shared" si="23"/>
        <v>9.980000000000001E-3</v>
      </c>
      <c r="HR14" s="25">
        <f t="shared" si="23"/>
        <v>9.9799999999999993E-3</v>
      </c>
      <c r="HS14" s="25">
        <f t="shared" si="23"/>
        <v>9.6499999999999989E-3</v>
      </c>
      <c r="HT14" s="25">
        <f t="shared" si="23"/>
        <v>9.8500000000000011E-3</v>
      </c>
      <c r="HU14" s="25">
        <f t="shared" si="23"/>
        <v>9.92E-3</v>
      </c>
      <c r="HV14" s="25">
        <f t="shared" si="23"/>
        <v>9.4000000000000021E-3</v>
      </c>
      <c r="HW14" s="25">
        <f t="shared" ref="HW14:IC14" si="24">HW49-HW$19</f>
        <v>8.3800000000000003E-3</v>
      </c>
      <c r="HX14" s="25">
        <f t="shared" si="24"/>
        <v>8.3999999999999995E-3</v>
      </c>
      <c r="HY14" s="25">
        <f t="shared" si="24"/>
        <v>8.3999999999999995E-3</v>
      </c>
      <c r="HZ14" s="25">
        <f t="shared" si="24"/>
        <v>8.3099999999999997E-3</v>
      </c>
      <c r="IA14" s="25">
        <f t="shared" si="24"/>
        <v>8.4200000000000004E-3</v>
      </c>
      <c r="IB14" s="25">
        <f t="shared" si="24"/>
        <v>7.9699999999999997E-3</v>
      </c>
      <c r="IC14" s="25">
        <f t="shared" si="24"/>
        <v>7.6200000000000009E-3</v>
      </c>
      <c r="ID14" s="25">
        <f t="shared" ref="ID14:IH14" si="25">ID49-ID$19</f>
        <v>7.3099999999999997E-3</v>
      </c>
      <c r="IE14" s="25">
        <f t="shared" si="25"/>
        <v>6.8899999999999994E-3</v>
      </c>
      <c r="IF14" s="25">
        <f t="shared" si="25"/>
        <v>6.8699999999999994E-3</v>
      </c>
      <c r="IG14" s="25">
        <f t="shared" si="25"/>
        <v>6.5399999999999989E-3</v>
      </c>
      <c r="IH14" s="25">
        <f t="shared" si="25"/>
        <v>6.6569999999999997E-3</v>
      </c>
      <c r="II14" s="25">
        <f t="shared" ref="II14:IJ14" si="26">II49-II$19</f>
        <v>6.0700000000000007E-3</v>
      </c>
      <c r="IJ14" s="25">
        <f t="shared" si="26"/>
        <v>6.0100000000000006E-3</v>
      </c>
    </row>
    <row r="15" spans="2:244" ht="15" thickBot="1" x14ac:dyDescent="0.4">
      <c r="B15" s="4"/>
      <c r="C15" s="10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22"/>
      <c r="BP15" s="22"/>
      <c r="BQ15" s="22"/>
      <c r="BR15" s="22"/>
      <c r="BS15" s="22"/>
      <c r="BT15" s="22"/>
      <c r="BU15" s="22"/>
      <c r="BV15" s="22"/>
      <c r="BW15" s="22"/>
      <c r="BX15" s="22"/>
      <c r="BY15" s="22"/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2"/>
      <c r="CQ15" s="22"/>
      <c r="CR15" s="22"/>
      <c r="CS15" s="22"/>
      <c r="CT15" s="22"/>
      <c r="CU15" s="22"/>
      <c r="CV15" s="22"/>
      <c r="CW15" s="22"/>
      <c r="CX15" s="22"/>
      <c r="CY15" s="22"/>
      <c r="CZ15" s="22"/>
      <c r="DA15" s="22"/>
      <c r="DB15" s="22"/>
      <c r="DC15" s="22"/>
      <c r="DD15" s="22"/>
      <c r="DE15" s="22"/>
      <c r="DF15" s="22"/>
      <c r="DG15" s="22"/>
      <c r="DH15" s="22"/>
      <c r="DI15" s="22"/>
      <c r="DJ15" s="22"/>
      <c r="DK15" s="22"/>
      <c r="DL15" s="22"/>
      <c r="DM15" s="22"/>
      <c r="DN15" s="22"/>
      <c r="DO15" s="22"/>
      <c r="DP15" s="22"/>
      <c r="DQ15" s="22"/>
      <c r="DR15" s="22"/>
      <c r="DS15" s="22"/>
      <c r="DT15" s="22"/>
      <c r="DU15" s="22"/>
      <c r="DV15" s="22"/>
      <c r="DW15" s="22"/>
      <c r="DX15" s="22"/>
      <c r="DY15" s="22"/>
      <c r="DZ15" s="22"/>
      <c r="EA15" s="22"/>
      <c r="EB15" s="22"/>
      <c r="EC15" s="22"/>
      <c r="ED15" s="22"/>
      <c r="EE15" s="22"/>
      <c r="EF15" s="22"/>
      <c r="EG15" s="22"/>
      <c r="EH15" s="22"/>
      <c r="EI15" s="22"/>
      <c r="EJ15" s="22"/>
      <c r="EK15" s="22"/>
      <c r="EL15" s="22"/>
      <c r="EM15" s="22"/>
      <c r="EN15" s="22"/>
      <c r="EO15" s="22"/>
      <c r="EP15" s="22"/>
      <c r="EQ15" s="22"/>
      <c r="ER15" s="22"/>
      <c r="ES15" s="22"/>
      <c r="ET15" s="22"/>
      <c r="EU15" s="22"/>
      <c r="EV15" s="22"/>
      <c r="EW15" s="22"/>
      <c r="EX15" s="22"/>
      <c r="EY15" s="22"/>
      <c r="EZ15" s="22"/>
      <c r="FA15" s="22"/>
      <c r="FB15" s="22"/>
      <c r="FC15" s="22"/>
      <c r="FD15" s="22"/>
      <c r="FE15" s="22"/>
      <c r="FF15" s="22"/>
      <c r="FG15" s="22"/>
      <c r="FH15" s="22"/>
      <c r="FI15" s="22"/>
      <c r="FJ15" s="22"/>
      <c r="FK15" s="22"/>
      <c r="FL15" s="22"/>
      <c r="FM15" s="22"/>
      <c r="FN15" s="22"/>
      <c r="FO15" s="22"/>
      <c r="FP15" s="22"/>
      <c r="FQ15" s="22"/>
      <c r="FR15" s="22"/>
      <c r="FS15" s="22"/>
      <c r="FT15" s="22"/>
      <c r="FU15" s="22"/>
      <c r="FV15" s="22"/>
      <c r="FW15" s="22"/>
      <c r="FX15" s="22"/>
      <c r="FY15" s="22"/>
      <c r="FZ15" s="22"/>
      <c r="GA15" s="22"/>
      <c r="GB15" s="22"/>
      <c r="GC15" s="22"/>
      <c r="GD15" s="22"/>
      <c r="GE15" s="22"/>
      <c r="GF15" s="22"/>
      <c r="GG15" s="22"/>
      <c r="GH15" s="22"/>
      <c r="GI15" s="22"/>
      <c r="GJ15" s="22"/>
      <c r="GK15" s="22"/>
      <c r="GL15" s="22"/>
      <c r="GM15" s="22"/>
      <c r="GN15" s="22"/>
      <c r="GO15" s="22"/>
      <c r="GP15" s="22"/>
      <c r="GQ15" s="22"/>
      <c r="GR15" s="22"/>
      <c r="GS15" s="22"/>
      <c r="GT15" s="22"/>
      <c r="GU15" s="22"/>
      <c r="GV15" s="22"/>
      <c r="GW15" s="22"/>
      <c r="GX15" s="22"/>
      <c r="GY15" s="22"/>
      <c r="GZ15" s="22"/>
      <c r="HA15" s="22"/>
      <c r="HB15" s="22"/>
      <c r="HC15" s="22"/>
      <c r="HD15" s="22"/>
      <c r="HE15" s="22"/>
      <c r="HF15" s="22"/>
      <c r="HG15" s="22"/>
      <c r="HH15" s="22"/>
      <c r="HI15" s="22"/>
      <c r="HJ15" s="22"/>
      <c r="HK15" s="22"/>
      <c r="HL15" s="22"/>
      <c r="HM15" s="22"/>
      <c r="HN15" s="22"/>
      <c r="HO15" s="22"/>
      <c r="HP15" s="22"/>
      <c r="HQ15" s="22"/>
      <c r="HR15" s="22"/>
      <c r="HS15" s="22"/>
      <c r="HT15" s="22"/>
      <c r="HU15" s="22"/>
      <c r="HV15" s="22"/>
      <c r="HW15" s="22"/>
      <c r="HX15" s="22"/>
      <c r="HY15" s="22"/>
      <c r="HZ15" s="22"/>
      <c r="IA15" s="22"/>
      <c r="IB15" s="22"/>
      <c r="IC15" s="22"/>
      <c r="ID15" s="22"/>
      <c r="IE15" s="22"/>
      <c r="IF15" s="22"/>
      <c r="IG15" s="22"/>
      <c r="IH15" s="22"/>
      <c r="II15" s="22"/>
      <c r="IJ15" s="22"/>
    </row>
    <row r="16" spans="2:244" x14ac:dyDescent="0.35">
      <c r="B16" s="9" t="s">
        <v>54</v>
      </c>
      <c r="C16" s="1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K16" s="21"/>
      <c r="BL16" s="21"/>
      <c r="BM16" s="21"/>
      <c r="BN16" s="21"/>
      <c r="BO16" s="21"/>
      <c r="BP16" s="21"/>
      <c r="BQ16" s="21"/>
      <c r="BR16" s="21"/>
      <c r="BS16" s="21"/>
      <c r="BT16" s="21"/>
      <c r="BU16" s="21"/>
      <c r="BV16" s="21"/>
      <c r="BW16" s="21"/>
      <c r="BX16" s="21"/>
      <c r="BY16" s="21"/>
      <c r="BZ16" s="21"/>
      <c r="CA16" s="21"/>
      <c r="CB16" s="21"/>
      <c r="CC16" s="21"/>
      <c r="CD16" s="21"/>
      <c r="CE16" s="21"/>
      <c r="CF16" s="21"/>
      <c r="CG16" s="21"/>
      <c r="CH16" s="21"/>
      <c r="CI16" s="21"/>
      <c r="CJ16" s="21"/>
      <c r="CK16" s="21"/>
      <c r="CL16" s="21"/>
      <c r="CM16" s="21"/>
      <c r="CN16" s="21"/>
      <c r="CO16" s="21"/>
      <c r="CP16" s="21"/>
      <c r="CQ16" s="21"/>
      <c r="CR16" s="21"/>
      <c r="CS16" s="21"/>
      <c r="CT16" s="21"/>
      <c r="CU16" s="21"/>
      <c r="CV16" s="21"/>
      <c r="CW16" s="21"/>
      <c r="CX16" s="21"/>
      <c r="CY16" s="21"/>
      <c r="CZ16" s="21"/>
      <c r="DA16" s="21"/>
      <c r="DB16" s="21"/>
      <c r="DC16" s="21"/>
      <c r="DD16" s="21"/>
      <c r="DE16" s="21"/>
      <c r="DF16" s="21"/>
      <c r="DG16" s="21"/>
      <c r="DH16" s="21"/>
      <c r="DI16" s="21"/>
      <c r="DJ16" s="21"/>
      <c r="DK16" s="21"/>
      <c r="DL16" s="21"/>
      <c r="DM16" s="21"/>
      <c r="DN16" s="21"/>
      <c r="DO16" s="21"/>
      <c r="DP16" s="21"/>
      <c r="DQ16" s="21"/>
      <c r="DR16" s="21"/>
      <c r="DS16" s="21"/>
      <c r="DT16" s="21"/>
      <c r="DU16" s="21"/>
      <c r="DV16" s="21"/>
      <c r="DW16" s="21"/>
      <c r="DX16" s="21"/>
      <c r="DY16" s="21"/>
      <c r="DZ16" s="21"/>
      <c r="EA16" s="21"/>
      <c r="EB16" s="21"/>
      <c r="EC16" s="21"/>
      <c r="ED16" s="21"/>
      <c r="EE16" s="21"/>
      <c r="EF16" s="21"/>
      <c r="EG16" s="21"/>
      <c r="EH16" s="21"/>
      <c r="EI16" s="21"/>
      <c r="EJ16" s="21"/>
      <c r="EK16" s="21"/>
      <c r="EL16" s="21"/>
      <c r="EM16" s="21"/>
      <c r="EN16" s="21"/>
      <c r="EO16" s="21"/>
      <c r="EP16" s="21"/>
      <c r="EQ16" s="21"/>
      <c r="ER16" s="21"/>
      <c r="ES16" s="21"/>
      <c r="ET16" s="21"/>
      <c r="EU16" s="21"/>
      <c r="EV16" s="21"/>
      <c r="EW16" s="21"/>
      <c r="EX16" s="21"/>
      <c r="EY16" s="21"/>
      <c r="EZ16" s="21"/>
      <c r="FA16" s="21"/>
      <c r="FB16" s="21"/>
      <c r="FC16" s="21"/>
      <c r="FD16" s="21"/>
      <c r="FE16" s="21"/>
      <c r="FF16" s="21"/>
      <c r="FG16" s="21"/>
      <c r="FH16" s="21"/>
      <c r="FI16" s="21"/>
      <c r="FJ16" s="21"/>
      <c r="FK16" s="21"/>
      <c r="FL16" s="21"/>
      <c r="FM16" s="21"/>
      <c r="FN16" s="21"/>
      <c r="FO16" s="21"/>
      <c r="FP16" s="21"/>
      <c r="FQ16" s="21"/>
      <c r="FR16" s="21"/>
      <c r="FS16" s="21"/>
      <c r="FT16" s="21"/>
      <c r="FU16" s="21"/>
      <c r="FV16" s="21"/>
      <c r="FW16" s="21"/>
      <c r="FX16" s="21"/>
      <c r="FY16" s="21"/>
      <c r="FZ16" s="21"/>
      <c r="GA16" s="21"/>
      <c r="GB16" s="21"/>
      <c r="GC16" s="21"/>
      <c r="GD16" s="21"/>
      <c r="GE16" s="21"/>
      <c r="GF16" s="21"/>
      <c r="GG16" s="21"/>
      <c r="GH16" s="21"/>
      <c r="GI16" s="21"/>
      <c r="GJ16" s="21"/>
      <c r="GK16" s="21"/>
      <c r="GL16" s="21"/>
      <c r="GM16" s="21"/>
      <c r="GN16" s="21"/>
      <c r="GO16" s="21"/>
      <c r="GP16" s="21"/>
      <c r="GQ16" s="21"/>
      <c r="GR16" s="21"/>
      <c r="GS16" s="21"/>
      <c r="GT16" s="21"/>
      <c r="GU16" s="21"/>
      <c r="GV16" s="21"/>
      <c r="GW16" s="21"/>
      <c r="GX16" s="21"/>
      <c r="GY16" s="21"/>
      <c r="GZ16" s="21"/>
      <c r="HA16" s="21"/>
      <c r="HB16" s="21"/>
      <c r="HC16" s="21"/>
      <c r="HD16" s="21"/>
      <c r="HE16" s="21"/>
      <c r="HF16" s="21"/>
      <c r="HG16" s="21"/>
      <c r="HH16" s="21"/>
      <c r="HI16" s="21"/>
      <c r="HJ16" s="21"/>
      <c r="HK16" s="21"/>
      <c r="HL16" s="21"/>
      <c r="HM16" s="21"/>
      <c r="HN16" s="21"/>
      <c r="HO16" s="21"/>
      <c r="HP16" s="21"/>
      <c r="HQ16" s="21"/>
      <c r="HR16" s="21"/>
      <c r="HS16" s="21"/>
      <c r="HT16" s="21"/>
      <c r="HU16" s="21"/>
      <c r="HV16" s="21"/>
      <c r="HW16" s="21"/>
      <c r="HX16" s="21"/>
      <c r="HY16" s="21"/>
      <c r="HZ16" s="21"/>
      <c r="IA16" s="21"/>
      <c r="IB16" s="21"/>
      <c r="IC16" s="21"/>
      <c r="ID16" s="21"/>
      <c r="IE16" s="21"/>
      <c r="IF16" s="21"/>
      <c r="IG16" s="21"/>
      <c r="IH16" s="21"/>
      <c r="II16" s="21"/>
      <c r="IJ16" s="21"/>
    </row>
    <row r="17" spans="2:244" x14ac:dyDescent="0.35">
      <c r="B17" s="4" t="s">
        <v>55</v>
      </c>
      <c r="C17" s="10"/>
      <c r="D17" s="25">
        <v>-3.5499999999999998E-3</v>
      </c>
      <c r="E17" s="25">
        <v>-3.6305E-3</v>
      </c>
      <c r="F17" s="25">
        <v>-3.7499999999999999E-3</v>
      </c>
      <c r="G17" s="25">
        <v>-3.8500000000000001E-3</v>
      </c>
      <c r="H17" s="25">
        <v>-3.8500000000000001E-3</v>
      </c>
      <c r="I17" s="25">
        <v>-3.8074999999999997E-3</v>
      </c>
      <c r="J17" s="25">
        <v>-3.7935E-3</v>
      </c>
      <c r="K17" s="25">
        <v>-3.7499999999999999E-3</v>
      </c>
      <c r="L17" s="25">
        <v>-3.7499999999999999E-3</v>
      </c>
      <c r="M17" s="25">
        <v>-3.7499999999999999E-3</v>
      </c>
      <c r="N17" s="25">
        <v>-3.8800000000000002E-3</v>
      </c>
      <c r="O17" s="25">
        <v>-3.9399999999999999E-3</v>
      </c>
      <c r="P17" s="25">
        <v>-3.9445000000000001E-3</v>
      </c>
      <c r="Q17" s="25">
        <v>-4.0500000000000006E-3</v>
      </c>
      <c r="R17" s="25">
        <v>-4.0500000000000006E-3</v>
      </c>
      <c r="S17" s="25">
        <v>-4.0644999999999995E-3</v>
      </c>
      <c r="T17" s="25">
        <v>-4.1135E-3</v>
      </c>
      <c r="U17" s="25">
        <v>-4.15E-3</v>
      </c>
      <c r="V17" s="25">
        <v>-4.15E-3</v>
      </c>
      <c r="W17" s="25">
        <v>-4.2500000000000003E-3</v>
      </c>
      <c r="X17" s="25">
        <v>-4.0745E-3</v>
      </c>
      <c r="Y17" s="25">
        <v>-4.0500000000000006E-3</v>
      </c>
      <c r="Z17" s="25">
        <v>-4.0500000000000006E-3</v>
      </c>
      <c r="AA17" s="25">
        <v>-4.15E-3</v>
      </c>
      <c r="AB17" s="25">
        <v>-4.2415000000000005E-3</v>
      </c>
      <c r="AC17" s="25">
        <v>-4.15E-3</v>
      </c>
      <c r="AD17" s="25">
        <v>-4.2830000000000003E-3</v>
      </c>
      <c r="AE17" s="25">
        <v>-4.3499999999999997E-3</v>
      </c>
      <c r="AF17" s="25">
        <v>-4.5500000000000002E-3</v>
      </c>
      <c r="AG17" s="25">
        <v>-4.5500000000000002E-3</v>
      </c>
      <c r="AH17" s="25">
        <v>-4.5500000000000002E-3</v>
      </c>
      <c r="AI17" s="25">
        <v>-4.6500000000000005E-3</v>
      </c>
      <c r="AJ17" s="25">
        <v>-4.6500000000000005E-3</v>
      </c>
      <c r="AK17" s="25">
        <v>-4.6500000000000005E-3</v>
      </c>
      <c r="AL17" s="25">
        <v>-5.0470000000000003E-3</v>
      </c>
      <c r="AM17" s="25">
        <v>-4.9499999999999995E-3</v>
      </c>
      <c r="AN17" s="25">
        <v>-4.9499999999999995E-3</v>
      </c>
      <c r="AO17" s="25">
        <v>-4.7499999999999999E-3</v>
      </c>
      <c r="AP17" s="25">
        <v>-4.5500000000000002E-3</v>
      </c>
      <c r="AQ17" s="25">
        <v>-4.6810000000000003E-3</v>
      </c>
      <c r="AR17" s="25">
        <v>-4.7499999999999999E-3</v>
      </c>
      <c r="AS17" s="25">
        <v>-4.862E-3</v>
      </c>
      <c r="AT17" s="25">
        <v>-4.8500000000000001E-3</v>
      </c>
      <c r="AU17" s="25">
        <v>-4.9499999999999995E-3</v>
      </c>
      <c r="AV17" s="25">
        <v>-4.8479999999999999E-3</v>
      </c>
      <c r="AW17" s="25">
        <v>-5.0499999999999998E-3</v>
      </c>
      <c r="AX17" s="25">
        <v>-5.0499999999999998E-3</v>
      </c>
      <c r="AY17" s="25">
        <v>-5.0499999999999998E-3</v>
      </c>
      <c r="AZ17" s="25">
        <v>-4.8500000000000001E-3</v>
      </c>
      <c r="BA17" s="25">
        <v>-4.7499999999999999E-3</v>
      </c>
      <c r="BB17" s="25">
        <v>-4.7499999999999999E-3</v>
      </c>
      <c r="BC17" s="25">
        <v>-4.6500000000000005E-3</v>
      </c>
      <c r="BD17" s="25">
        <v>-4.6500000000000005E-3</v>
      </c>
      <c r="BE17" s="25">
        <v>-4.2500000000000003E-3</v>
      </c>
      <c r="BF17" s="25">
        <v>-4.0500000000000006E-3</v>
      </c>
      <c r="BG17" s="25">
        <v>-3.9500000000000004E-3</v>
      </c>
      <c r="BH17" s="25">
        <v>-4.0000000000000001E-3</v>
      </c>
      <c r="BI17" s="25">
        <v>-4.0500000000000006E-3</v>
      </c>
      <c r="BJ17" s="25">
        <v>-3.9500000000000004E-3</v>
      </c>
      <c r="BK17" s="25">
        <v>-3.8700000000000002E-3</v>
      </c>
      <c r="BL17" s="25">
        <v>-4.0500000000000006E-3</v>
      </c>
      <c r="BM17" s="25">
        <v>-4.15E-3</v>
      </c>
      <c r="BN17" s="25">
        <v>-4.0500000000000006E-3</v>
      </c>
      <c r="BO17" s="25">
        <v>-4.15E-3</v>
      </c>
      <c r="BP17" s="25">
        <v>-4.15E-3</v>
      </c>
      <c r="BQ17" s="25">
        <v>-4.2500000000000003E-3</v>
      </c>
      <c r="BR17" s="25">
        <v>-4.2500000000000003E-3</v>
      </c>
      <c r="BS17" s="25">
        <v>-4.2500000000000003E-3</v>
      </c>
      <c r="BT17" s="25">
        <v>-4.3499999999999997E-3</v>
      </c>
      <c r="BU17" s="25">
        <v>-4.3499999999999997E-3</v>
      </c>
      <c r="BV17" s="25">
        <v>-4.3499999999999997E-3</v>
      </c>
      <c r="BW17" s="25">
        <v>-4.3499999999999997E-3</v>
      </c>
      <c r="BX17" s="25">
        <v>-4.2500000000000003E-3</v>
      </c>
      <c r="BY17" s="25">
        <v>-4.0500000000000006E-3</v>
      </c>
      <c r="BZ17" s="25">
        <v>-3.9500000000000004E-3</v>
      </c>
      <c r="CA17" s="25">
        <v>-3.8745000000000003E-3</v>
      </c>
      <c r="CB17" s="25">
        <v>-3.7499999999999999E-3</v>
      </c>
      <c r="CC17" s="25">
        <v>-3.7499999999999999E-3</v>
      </c>
      <c r="CD17" s="25">
        <v>-3.65E-3</v>
      </c>
      <c r="CE17" s="25">
        <v>-3.65E-3</v>
      </c>
      <c r="CF17" s="25">
        <v>-3.65E-3</v>
      </c>
      <c r="CG17" s="25">
        <v>-3.65E-3</v>
      </c>
      <c r="CH17" s="25">
        <v>-3.65E-3</v>
      </c>
      <c r="CI17" s="25">
        <v>-3.5499999999999998E-3</v>
      </c>
      <c r="CJ17" s="25">
        <v>-3.5499999999999998E-3</v>
      </c>
      <c r="CK17" s="25">
        <v>-3.5499999999999998E-3</v>
      </c>
      <c r="CL17" s="25">
        <v>-3.4499999999999999E-3</v>
      </c>
      <c r="CM17" s="25">
        <v>-3.5144999999999998E-3</v>
      </c>
      <c r="CN17" s="25">
        <v>-3.558E-3</v>
      </c>
      <c r="CO17" s="25">
        <v>-3.5845E-3</v>
      </c>
      <c r="CP17" s="25">
        <v>-3.5499999999999998E-3</v>
      </c>
      <c r="CQ17" s="25">
        <v>-3.4499999999999999E-3</v>
      </c>
      <c r="CR17" s="25">
        <v>-3.4499999999999999E-3</v>
      </c>
      <c r="CS17" s="25">
        <v>-3.3500000000000001E-3</v>
      </c>
      <c r="CT17" s="25">
        <v>-3.2500000000000003E-3</v>
      </c>
      <c r="CU17" s="25">
        <v>-3.3600000000000001E-3</v>
      </c>
      <c r="CV17" s="25">
        <v>-3.3755E-3</v>
      </c>
      <c r="CW17" s="25">
        <v>-3.4499999999999999E-3</v>
      </c>
      <c r="CX17" s="25">
        <v>-3.3500000000000001E-3</v>
      </c>
      <c r="CY17" s="25">
        <v>-3.3869999999999998E-3</v>
      </c>
      <c r="CZ17" s="25">
        <v>-3.372E-3</v>
      </c>
      <c r="DA17" s="25">
        <v>-3.3500000000000001E-3</v>
      </c>
      <c r="DB17" s="25">
        <v>-3.4499999999999999E-3</v>
      </c>
      <c r="DC17" s="25">
        <v>-3.4055000000000001E-3</v>
      </c>
      <c r="DD17" s="25">
        <v>-3.4499999999999999E-3</v>
      </c>
      <c r="DE17" s="25">
        <v>-3.4194999999999998E-3</v>
      </c>
      <c r="DF17" s="25">
        <v>-3.4225000000000002E-3</v>
      </c>
      <c r="DG17" s="25">
        <v>-3.4515000000000001E-3</v>
      </c>
      <c r="DH17" s="25">
        <v>-3.4499999999999999E-3</v>
      </c>
      <c r="DI17" s="25">
        <v>-3.4499999999999999E-3</v>
      </c>
      <c r="DJ17" s="25">
        <v>-3.3500000000000001E-3</v>
      </c>
      <c r="DK17" s="25">
        <v>-3.3500000000000001E-3</v>
      </c>
      <c r="DL17" s="25">
        <v>-3.3500000000000001E-3</v>
      </c>
      <c r="DM17" s="25">
        <v>-3.3500000000000001E-3</v>
      </c>
      <c r="DN17" s="25">
        <v>-3.3500000000000001E-3</v>
      </c>
      <c r="DO17" s="25">
        <v>-3.3500000000000001E-3</v>
      </c>
      <c r="DP17" s="25">
        <v>-3.3500000000000001E-3</v>
      </c>
      <c r="DQ17" s="25">
        <v>-3.3985E-3</v>
      </c>
      <c r="DR17" s="25">
        <v>-3.3500000000000001E-3</v>
      </c>
      <c r="DS17" s="25">
        <v>-3.3489999999999995E-3</v>
      </c>
      <c r="DT17" s="25">
        <v>-3.3500000000000001E-3</v>
      </c>
      <c r="DU17" s="25">
        <v>-3.3425E-3</v>
      </c>
      <c r="DV17" s="25">
        <v>-3.3755E-3</v>
      </c>
      <c r="DW17" s="25">
        <v>-3.3395000000000005E-3</v>
      </c>
      <c r="DX17" s="25">
        <v>-3.2540000000000004E-3</v>
      </c>
      <c r="DY17" s="25">
        <v>-3.2500000000000003E-3</v>
      </c>
      <c r="DZ17" s="25">
        <v>-3.1960000000000001E-3</v>
      </c>
      <c r="EA17" s="25">
        <v>-3.1740000000000002E-3</v>
      </c>
      <c r="EB17" s="25">
        <v>-3.1609999999999997E-3</v>
      </c>
      <c r="EC17" s="25">
        <v>-3.15E-3</v>
      </c>
      <c r="ED17" s="25">
        <f>INDEX(Sheet1!$A$1:$Q$102,MATCH(Data!ED$5,Sheet1!$A$1:$A$102,0),(MATCH(Data!$B17,Sheet1!$A$1:$Q$1,0)))/100</f>
        <v>-3.2690000000000002E-3</v>
      </c>
      <c r="EE17" s="25">
        <f>INDEX(Sheet1!$A$1:$Q$102,MATCH(Data!EE$5,Sheet1!$A$1:$A$102,0),(MATCH(Data!$B17,Sheet1!$A$1:$Q$1,0)))/100</f>
        <v>-3.3E-3</v>
      </c>
      <c r="EF17" s="25">
        <f>INDEX(Sheet1!$A$1:$Q$102,MATCH(Data!EF$5,Sheet1!$A$1:$A$102,0),(MATCH(Data!$B17,Sheet1!$A$1:$Q$1,0)))/100</f>
        <v>-3.3E-3</v>
      </c>
      <c r="EG17" s="25">
        <f>INDEX(Sheet1!$A$1:$Q$102,MATCH(Data!EG$5,Sheet1!$A$1:$A$102,0),(MATCH(Data!$B17,Sheet1!$A$1:$Q$1,0)))/100</f>
        <v>-3.4000000000000002E-3</v>
      </c>
      <c r="EH17" s="25">
        <f>INDEX(Sheet1!$A$1:$Q$102,MATCH(Data!EH$5,Sheet1!$A$1:$A$102,0),(MATCH(Data!$B17,Sheet1!$A$1:$Q$1,0)))/100</f>
        <v>-3.3E-3</v>
      </c>
      <c r="EI17" s="25">
        <f>INDEX(Sheet1!$A$1:$Q$102,MATCH(Data!EI$5,Sheet1!$A$1:$A$102,0),(MATCH(Data!$B17,Sheet1!$A$1:$Q$1,0)))/100</f>
        <v>-3.4150000000000001E-3</v>
      </c>
      <c r="EJ17" s="25">
        <f>INDEX(Sheet1!$A$1:$Q$102,MATCH(Data!EJ$5,Sheet1!$A$1:$A$102,0),(MATCH(Data!$B17,Sheet1!$A$1:$Q$1,0)))/100</f>
        <v>-3.3E-3</v>
      </c>
      <c r="EK17" s="25">
        <f>INDEX(Sheet1!$A$1:$Q$102,MATCH(Data!EK$5,Sheet1!$A$1:$A$102,0),(MATCH(Data!$B17,Sheet1!$A$1:$Q$1,0)))/100</f>
        <v>-3.3E-3</v>
      </c>
      <c r="EL17" s="25">
        <f>INDEX(Sheet1!$A$1:$Q$102,MATCH(Data!EL$5,Sheet1!$A$1:$A$102,0),(MATCH(Data!$B17,Sheet1!$A$1:$Q$1,0)))/100</f>
        <v>-3.3E-3</v>
      </c>
      <c r="EM17" s="25">
        <f>INDEX(Sheet1!$A$1:$Q$102,MATCH(Data!EM$5,Sheet1!$A$1:$A$102,0),(MATCH(Data!$B17,Sheet1!$A$1:$Q$1,0)))/100</f>
        <v>-3.3E-3</v>
      </c>
      <c r="EN17" s="25">
        <f>INDEX(Sheet1!$A$1:$Q$102,MATCH(Data!EN$5,Sheet1!$A$1:$A$102,0),(MATCH(Data!$B17,Sheet1!$A$1:$Q$1,0)))/100</f>
        <v>-3.3E-3</v>
      </c>
      <c r="EO17" s="25">
        <f>INDEX(Sheet1!$A$1:$Q$102,MATCH(Data!EO$5,Sheet1!$A$1:$A$102,0),(MATCH(Data!$B17,Sheet1!$A$1:$Q$1,0)))/100</f>
        <v>-3.3E-3</v>
      </c>
      <c r="EP17" s="25">
        <f>INDEX(Sheet1!$A$1:$Q$102,MATCH(Data!EP$5,Sheet1!$A$1:$A$102,0),(MATCH(Data!$B17,Sheet1!$A$1:$Q$1,0)))/100</f>
        <v>-3.3E-3</v>
      </c>
      <c r="EQ17" s="25">
        <f>INDEX(Sheet1!$A$1:$Q$102,MATCH(Data!EQ$5,Sheet1!$A$1:$A$102,0),(MATCH(Data!$B17,Sheet1!$A$1:$Q$1,0)))/100</f>
        <v>-3.3E-3</v>
      </c>
      <c r="ER17" s="25">
        <f>INDEX(Sheet1!$A$1:$Q$102,MATCH(Data!ER$5,Sheet1!$A$1:$A$102,0),(MATCH(Data!$B17,Sheet1!$A$1:$Q$1,0)))/100</f>
        <v>-3.3E-3</v>
      </c>
      <c r="ES17" s="25">
        <f>INDEX(Sheet1!$A$1:$Q$102,MATCH(Data!ES$5,Sheet1!$A$1:$A$102,0),(MATCH(Data!$B17,Sheet1!$A$1:$Q$1,0)))/100</f>
        <v>-3.3E-3</v>
      </c>
      <c r="ET17" s="25">
        <f>INDEX(Sheet1!$A$1:$Q$102,MATCH(Data!ET$5,Sheet1!$A$1:$A$102,0),(MATCH(Data!$B17,Sheet1!$A$1:$Q$1,0)))/100</f>
        <v>-3.4999999999999996E-3</v>
      </c>
      <c r="EU17" s="25">
        <f>INDEX(Sheet1!$A$1:$Q$102,MATCH(Data!EU$5,Sheet1!$A$1:$A$102,0),(MATCH(Data!$B17,Sheet1!$A$1:$Q$1,0)))/100</f>
        <v>-3.4999999999999996E-3</v>
      </c>
      <c r="EV17" s="25">
        <f>INDEX(Sheet1!$A$1:$Q$102,MATCH(Data!EV$5,Sheet1!$A$1:$A$102,0),(MATCH(Data!$B17,Sheet1!$A$1:$Q$1,0)))/100</f>
        <v>-3.4999999999999996E-3</v>
      </c>
      <c r="EW17" s="25">
        <f>INDEX(Sheet1!$A$1:$Q$102,MATCH(Data!EW$5,Sheet1!$A$1:$A$102,0),(MATCH(Data!$B17,Sheet1!$A$1:$Q$1,0)))/100</f>
        <v>-3.5999999999999999E-3</v>
      </c>
      <c r="EX17" s="25">
        <f>INDEX(Sheet1!$A$1:$Q$102,MATCH(Data!EX$5,Sheet1!$A$1:$A$102,0),(MATCH(Data!$B17,Sheet1!$A$1:$Q$1,0)))/100</f>
        <v>-3.7669999999999999E-3</v>
      </c>
      <c r="EY17" s="25">
        <f>INDEX(Sheet1!$A$1:$Q$102,MATCH(Data!EY$5,Sheet1!$A$1:$A$102,0),(MATCH(Data!$B17,Sheet1!$A$1:$Q$1,0)))/100</f>
        <v>-3.7000000000000002E-3</v>
      </c>
      <c r="EZ17" s="25">
        <f>INDEX(Sheet1!$A$1:$Q$102,MATCH(Data!EZ$5,Sheet1!$A$1:$A$102,0),(MATCH(Data!$B17,Sheet1!$A$1:$Q$1,0)))/100</f>
        <v>-3.5999999999999999E-3</v>
      </c>
      <c r="FA17" s="25">
        <f>INDEX(Sheet1!$A$1:$Q$102,MATCH(Data!FA$5,Sheet1!$A$1:$A$102,0),(MATCH(Data!$B17,Sheet1!$A$1:$Q$1,0)))/100</f>
        <v>-3.5999999999999999E-3</v>
      </c>
      <c r="FB17" s="25">
        <f>INDEX(Sheet1!$A$1:$Q$102,MATCH(Data!FB$5,Sheet1!$A$1:$A$102,0),(MATCH(Data!$B17,Sheet1!$A$1:$Q$1,0)))/100</f>
        <v>-3.5999999999999999E-3</v>
      </c>
      <c r="FC17" s="25">
        <f>INDEX(Sheet1!$A$1:$Q$102,MATCH(Data!FC$5,Sheet1!$A$1:$A$102,0),(MATCH(Data!$B17,Sheet1!$A$1:$Q$1,0)))/100</f>
        <v>-3.6870000000000002E-3</v>
      </c>
      <c r="FD17" s="25">
        <f>INDEX(Sheet1!$A$1:$Q$102,MATCH(Data!FD$5,Sheet1!$A$1:$A$102,0),(MATCH(Data!$B17,Sheet1!$A$1:$Q$1,0)))/100</f>
        <v>-3.5999999999999999E-3</v>
      </c>
      <c r="FE17" s="25">
        <f>INDEX(Sheet1!$A$1:$Q$102,MATCH(Data!FE$5,Sheet1!$A$1:$A$102,0),(MATCH(Data!$B17,Sheet1!$A$1:$Q$1,0)))/100</f>
        <v>-3.7000000000000002E-3</v>
      </c>
      <c r="FF17" s="25">
        <f>INDEX(Sheet1!$A$1:$Q$102,MATCH(Data!FF$5,Sheet1!$A$1:$A$102,0),(MATCH(Data!$B17,Sheet1!$A$1:$Q$1,0)))/100</f>
        <v>-3.8E-3</v>
      </c>
      <c r="FG17" s="25">
        <f>INDEX(Sheet1!$A$1:$Q$102,MATCH(Data!FG$5,Sheet1!$A$1:$A$102,0),(MATCH(Data!$B17,Sheet1!$A$1:$Q$1,0)))/100</f>
        <v>-3.8E-3</v>
      </c>
      <c r="FH17" s="25">
        <f>INDEX(Sheet1!$A$1:$Q$102,MATCH(Data!FH$5,Sheet1!$A$1:$A$102,0),(MATCH(Data!$B17,Sheet1!$A$1:$Q$1,0)))/100</f>
        <v>-3.8E-3</v>
      </c>
      <c r="FI17" s="25">
        <f>INDEX(Sheet1!$A$1:$Q$102,MATCH(Data!FI$5,Sheet1!$A$1:$A$102,0),(MATCH(Data!$B17,Sheet1!$A$1:$Q$1,0)))/100</f>
        <v>-3.8E-3</v>
      </c>
      <c r="FJ17" s="25">
        <f>INDEX(Sheet1!$A$1:$Q$102,MATCH(Data!FJ$5,Sheet1!$A$1:$A$102,0),(MATCH(Data!$B17,Sheet1!$A$1:$Q$1,0)))/100</f>
        <v>-3.8E-3</v>
      </c>
      <c r="FK17" s="25">
        <f>INDEX(Sheet1!$A$1:$Q$102,MATCH(Data!FK$5,Sheet1!$A$1:$A$102,0),(MATCH(Data!$B17,Sheet1!$A$1:$Q$1,0)))/100</f>
        <v>-3.7000000000000002E-3</v>
      </c>
      <c r="FL17" s="25">
        <f>INDEX(Sheet1!$A$1:$Q$102,MATCH(Data!FL$5,Sheet1!$A$1:$A$102,0),(MATCH(Data!$B17,Sheet1!$A$1:$Q$1,0)))/100</f>
        <v>-3.8E-3</v>
      </c>
      <c r="FM17" s="25">
        <f>INDEX(Sheet1!$A$1:$Q$102,MATCH(Data!FM$5,Sheet1!$A$1:$A$102,0),(MATCH(Data!$B17,Sheet1!$A$1:$Q$1,0)))/100</f>
        <v>-3.8E-3</v>
      </c>
      <c r="FN17" s="25">
        <f>INDEX(Sheet1!$A$1:$Q$102,MATCH(Data!FN$5,Sheet1!$A$1:$A$102,0),(MATCH(Data!$B17,Sheet1!$A$1:$Q$1,0)))/100</f>
        <v>-3.8E-3</v>
      </c>
      <c r="FO17" s="25">
        <f>INDEX(Sheet1!$A$1:$Q$102,MATCH(Data!FO$5,Sheet1!$A$1:$A$102,0),(MATCH(Data!$B17,Sheet1!$A$1:$Q$1,0)))/100</f>
        <v>-3.9000000000000003E-3</v>
      </c>
      <c r="FP17" s="25">
        <f>INDEX(Sheet1!$A$1:$Q$102,MATCH(Data!FP$5,Sheet1!$A$1:$A$102,0),(MATCH(Data!$B17,Sheet1!$A$1:$Q$1,0)))/100</f>
        <v>-4.0000000000000001E-3</v>
      </c>
      <c r="FQ17" s="25">
        <f>INDEX(Sheet1!$A$1:$Q$102,MATCH(Data!FQ$5,Sheet1!$A$1:$A$102,0),(MATCH(Data!$B17,Sheet1!$A$1:$Q$1,0)))/100</f>
        <v>-4.0000000000000001E-3</v>
      </c>
      <c r="FR17" s="25">
        <f>INDEX(Sheet1!$A$1:$Q$102,MATCH(Data!FR$5,Sheet1!$A$1:$A$102,0),(MATCH(Data!$B17,Sheet1!$A$1:$Q$1,0)))/100</f>
        <v>-4.3E-3</v>
      </c>
      <c r="FS17" s="25">
        <f>INDEX(Sheet1!$A$1:$Q$102,MATCH(Data!FS$5,Sheet1!$A$1:$A$102,0),(MATCH(Data!$B17,Sheet1!$A$1:$Q$1,0)))/100</f>
        <v>-4.5000000000000005E-3</v>
      </c>
      <c r="FT17" s="25">
        <f>INDEX(Sheet1!$A$1:$Q$102,MATCH(Data!FT$5,Sheet1!$A$1:$A$102,0),(MATCH(Data!$B17,Sheet1!$A$1:$Q$1,0)))/100</f>
        <v>-4.6999999999999993E-3</v>
      </c>
      <c r="FU17" s="25">
        <f>INDEX(Sheet1!$A$1:$Q$102,MATCH(Data!FU$5,Sheet1!$A$1:$A$102,0),(MATCH(Data!$B17,Sheet1!$A$1:$Q$1,0)))/100</f>
        <v>-4.5999999999999999E-3</v>
      </c>
      <c r="FV17" s="25">
        <f>INDEX(Sheet1!$A$1:$Q$102,MATCH(Data!FV$5,Sheet1!$A$1:$A$102,0),(MATCH(Data!$B17,Sheet1!$A$1:$Q$1,0)))/100</f>
        <v>-4.6999999999999993E-3</v>
      </c>
      <c r="FW17" s="25">
        <f>INDEX(Sheet1!$A$1:$Q$102,MATCH(Data!FW$5,Sheet1!$A$1:$A$102,0),(MATCH(Data!$B17,Sheet1!$A$1:$Q$1,0)))/100</f>
        <v>-4.6029999999999995E-3</v>
      </c>
      <c r="FX17" s="25">
        <f>INDEX(Sheet1!$A$1:$Q$102,MATCH(Data!FX$5,Sheet1!$A$1:$A$102,0),(MATCH(Data!$B17,Sheet1!$A$1:$Q$1,0)))/100</f>
        <v>-4.6999999999999993E-3</v>
      </c>
      <c r="FY17" s="25">
        <f>INDEX(Sheet1!$A$1:$Q$102,MATCH(Data!FY$5,Sheet1!$A$1:$A$102,0),(MATCH(Data!$B17,Sheet1!$A$1:$Q$1,0)))/100</f>
        <v>-4.6999999999999993E-3</v>
      </c>
      <c r="FZ17" s="25">
        <f>INDEX(Sheet1!$A$1:$Q$102,MATCH(Data!FZ$5,Sheet1!$A$1:$A$102,0),(MATCH(Data!$B17,Sheet1!$A$1:$Q$1,0)))/100</f>
        <v>-4.8999999999999998E-3</v>
      </c>
      <c r="GA17" s="25">
        <f>INDEX(Sheet1!$A$1:$Q$102,MATCH(Data!GA$5,Sheet1!$A$1:$A$102,0),(MATCH(Data!$B17,Sheet1!$A$1:$Q$1,0)))/100</f>
        <v>-4.5000000000000005E-3</v>
      </c>
      <c r="GB17" s="25">
        <f>INDEX(Sheet1!$A$1:$Q$102,MATCH(Data!GB$5,Sheet1!$A$1:$A$102,0),(MATCH(Data!$B17,Sheet1!$A$1:$Q$1,0)))/100</f>
        <v>-4.0000000000000001E-3</v>
      </c>
      <c r="GC17" s="25">
        <f>INDEX(Sheet1!$A$1:$Q$102,MATCH(Data!GC$5,Sheet1!$A$1:$A$102,0),(MATCH(Data!$B17,Sheet1!$A$1:$Q$1,0)))/100</f>
        <v>-3.9000000000000003E-3</v>
      </c>
      <c r="GD17" s="25">
        <f>INDEX(Sheet1!$A$1:$Q$102,MATCH(Data!GD$5,Sheet1!$A$1:$A$102,0),(MATCH(Data!$B17,Sheet1!$A$1:$Q$1,0)))/100</f>
        <v>-3.9000000000000003E-3</v>
      </c>
      <c r="GE17" s="25">
        <f>INDEX(Sheet1!$A$1:$Q$102,MATCH(Data!GE$5,Sheet1!$A$1:$A$102,0),(MATCH(Data!$B17,Sheet1!$A$1:$Q$1,0)))/100</f>
        <v>-3.9300000000000003E-3</v>
      </c>
      <c r="GF17" s="25">
        <f>INDEX(Sheet1!$A$1:$Q$102,MATCH(Data!GF$5,Sheet1!$A$1:$A$102,0),(MATCH(Data!$B17,Sheet1!$A$1:$Q$1,0)))/100</f>
        <v>-3.3E-3</v>
      </c>
      <c r="GG17" s="25">
        <f>INDEX(Sheet1!$A$1:$Q$102,MATCH(Data!GG$5,Sheet1!$A$1:$A$102,0),(MATCH(Data!$B17,Sheet1!$A$1:$Q$1,0)))/100</f>
        <v>-3.4660000000000003E-3</v>
      </c>
      <c r="GH17" s="25">
        <f>INDEX(Sheet1!$A$1:$Q$102,MATCH(Data!GH$5,Sheet1!$A$1:$A$102,0),(MATCH(Data!$B17,Sheet1!$A$1:$Q$1,0)))/100</f>
        <v>-3.382E-3</v>
      </c>
      <c r="GI17" s="25">
        <f>INDEX(Sheet1!$A$1:$Q$102,MATCH(Data!GI$5,Sheet1!$A$1:$A$102,0),(MATCH(Data!$B17,Sheet1!$A$1:$Q$1,0)))/100</f>
        <v>-3.0999999999999999E-3</v>
      </c>
      <c r="GJ17" s="25">
        <f>INDEX(Sheet1!$A$1:$Q$102,MATCH(Data!GJ$5,Sheet1!$A$1:$A$102,0),(MATCH(Data!$B17,Sheet1!$A$1:$Q$1,0)))/100</f>
        <v>-3.0470000000000002E-3</v>
      </c>
      <c r="GK17" s="25">
        <f>INDEX(Sheet1!$A$1:$Q$102,MATCH(Data!GK$5,Sheet1!$A$1:$A$102,0),(MATCH(Data!$B17,Sheet1!$A$1:$Q$1,0)))/100</f>
        <v>-3.0000000000000001E-3</v>
      </c>
      <c r="GL17" s="25">
        <f>INDEX(Sheet1!$A$1:$Q$102,MATCH(Data!GL$5,Sheet1!$A$1:$A$102,0),(MATCH(Data!$B17,Sheet1!$A$1:$Q$1,0)))/100</f>
        <v>-3.1979999999999999E-3</v>
      </c>
      <c r="GM17" s="25">
        <f>INDEX(Sheet1!$A$1:$Q$102,MATCH(Data!GM$5,Sheet1!$A$1:$A$102,0),(MATCH(Data!$B17,Sheet1!$A$1:$Q$1,0)))/100</f>
        <v>-3.0999999999999999E-3</v>
      </c>
      <c r="GN17" s="25">
        <f>INDEX(Sheet1!$A$1:$Q$102,MATCH(Data!GN$5,Sheet1!$A$1:$A$102,0),(MATCH(Data!$B17,Sheet1!$A$1:$Q$1,0)))/100</f>
        <v>-3.0999999999999999E-3</v>
      </c>
      <c r="GO17" s="25">
        <f>INDEX(Sheet1!$A$1:$Q$102,MATCH(Data!GO$5,Sheet1!$A$1:$A$102,0),(MATCH(Data!$B17,Sheet1!$A$1:$Q$1,0)))/100</f>
        <v>-3.0000000000000001E-3</v>
      </c>
      <c r="GP17" s="25">
        <f>INDEX(Sheet1!$A$1:$Q$102,MATCH(Data!GP$5,Sheet1!$A$1:$A$102,0),(MATCH(Data!$B17,Sheet1!$A$1:$Q$1,0)))/100</f>
        <v>-2.8999999999999998E-3</v>
      </c>
      <c r="GQ17" s="25">
        <f>INDEX(Sheet1!$A$1:$Q$102,MATCH(Data!GQ$5,Sheet1!$A$1:$A$102,0),(MATCH(Data!$B17,Sheet1!$A$1:$Q$1,0)))/100</f>
        <v>-3.009E-3</v>
      </c>
      <c r="GR17" s="25">
        <f>INDEX(Sheet1!$A$1:$Q$102,MATCH(Data!GR$5,Sheet1!$A$1:$A$102,0),(MATCH(Data!$B17,Sheet1!$A$1:$Q$1,0)))/100</f>
        <v>-3.0370000000000002E-3</v>
      </c>
      <c r="GS17" s="25">
        <f>INDEX(Sheet1!$A$1:$Q$102,MATCH(Data!GS$5,Sheet1!$A$1:$A$102,0),(MATCH(Data!$B17,Sheet1!$A$1:$Q$1,0)))/100</f>
        <v>-2.3999999999999998E-3</v>
      </c>
      <c r="GT17" s="25">
        <f>INDEX(Sheet1!$A$1:$Q$102,MATCH(Data!GT$5,Sheet1!$A$1:$A$102,0),(MATCH(Data!$B17,Sheet1!$A$1:$Q$1,0)))/100</f>
        <v>-2.3E-3</v>
      </c>
      <c r="GU17" s="25">
        <f>INDEX(Sheet1!$A$1:$Q$102,MATCH(Data!GU$5,Sheet1!$A$1:$A$102,0),(MATCH(Data!$B17,Sheet1!$A$1:$Q$1,0)))/100</f>
        <v>-2.3999999999999998E-3</v>
      </c>
      <c r="GV17" s="25">
        <f>INDEX(Sheet1!$A$1:$Q$102,MATCH(Data!GV$5,Sheet1!$A$1:$A$102,0),(MATCH(Data!$B17,Sheet1!$A$1:$Q$1,0)))/100</f>
        <v>-2.3999999999999998E-3</v>
      </c>
      <c r="GW17" s="25">
        <f>INDEX(Sheet1!$A$1:$Q$102,MATCH(Data!GW$5,Sheet1!$A$1:$A$102,0),(MATCH(Data!$B17,Sheet1!$A$1:$Q$1,0)))/100</f>
        <v>-2.5629999999999997E-3</v>
      </c>
      <c r="GX17" s="25">
        <f>INDEX(Sheet1!$A$1:$Q$102,MATCH(Data!GX$5,Sheet1!$A$1:$A$102,0),(MATCH(Data!$B17,Sheet1!$A$1:$Q$1,0)))/100</f>
        <v>-2.5000000000000001E-3</v>
      </c>
      <c r="GY17" s="25">
        <f>INDEX(Sheet1!$A$1:$Q$102,MATCH(Data!GY$5,Sheet1!$A$1:$A$102,0),(MATCH(Data!$B17,Sheet1!$A$1:$Q$1,0)))/100</f>
        <v>-2.5000000000000001E-3</v>
      </c>
      <c r="GZ17" s="25">
        <f>INDEX(Sheet1!$A$1:$Q$102,MATCH(Data!GZ$5,Sheet1!$A$1:$A$102,0),(MATCH(Data!$B17,Sheet1!$A$1:$Q$1,0)))/100</f>
        <v>-2.3999999999999998E-3</v>
      </c>
      <c r="HA17" s="25">
        <f>INDEX(Sheet1!$A$1:$Q$102,MATCH(Data!HA$5,Sheet1!$A$1:$A$102,0),(MATCH(Data!$B17,Sheet1!$A$1:$Q$1,0)))/100</f>
        <v>-2.3999999999999998E-3</v>
      </c>
      <c r="HB17" s="25">
        <f>INDEX(Sheet1!$A$1:$Q$102,MATCH(Data!HB$5,Sheet1!$A$1:$A$102,0),(MATCH(Data!$B17,Sheet1!$A$1:$Q$1,0)))/100</f>
        <v>-2.2000000000000001E-3</v>
      </c>
      <c r="HC17" s="25">
        <f>INDEX(Sheet1!$A$1:$Q$102,MATCH(Data!HC$5,Sheet1!$A$1:$A$102,0),(MATCH(Data!$B17,Sheet1!$A$1:$Q$1,0)))/100</f>
        <v>-1.9E-3</v>
      </c>
      <c r="HD17" s="25">
        <f>INDEX(Sheet1!$A$1:$Q$102,MATCH(Data!HD$5,Sheet1!$A$1:$A$102,0),(MATCH(Data!$B17,Sheet1!$A$1:$Q$1,0)))/100</f>
        <v>-1.5E-3</v>
      </c>
      <c r="HE17" s="25">
        <f>INDEX(Sheet1!$A$1:$Q$102,MATCH(Data!HE$5,Sheet1!$A$1:$A$102,0),(MATCH(Data!$B17,Sheet1!$A$1:$Q$1,0)))/100</f>
        <v>-1.6000000000000001E-3</v>
      </c>
      <c r="HF17" s="25">
        <f>INDEX(Sheet1!$A$1:$Q$102,MATCH(Data!HF$5,Sheet1!$A$1:$A$102,0),(MATCH(Data!$B17,Sheet1!$A$1:$Q$1,0)))/100</f>
        <v>-2.31E-3</v>
      </c>
      <c r="HG17" s="25">
        <f>INDEX(Sheet1!$A$1:$Q$102,MATCH(Data!HG$5,Sheet1!$A$1:$A$102,0),(MATCH(Data!$B17,Sheet1!$A$1:$Q$1,0)))/100</f>
        <v>-2.2000000000000001E-3</v>
      </c>
      <c r="HH17" s="25">
        <f>INDEX(Sheet1!$A$1:$Q$102,MATCH(Data!HH$5,Sheet1!$A$1:$A$102,0),(MATCH(Data!$B17,Sheet1!$A$1:$Q$1,0)))/100</f>
        <v>-2.5000000000000001E-3</v>
      </c>
      <c r="HI17" s="25">
        <f>INDEX(Sheet1!$A$1:$Q$102,MATCH(Data!HI$5,Sheet1!$A$1:$A$102,0),(MATCH(Data!$B17,Sheet1!$A$1:$Q$1,0)))/100</f>
        <v>-2.5000000000000001E-3</v>
      </c>
      <c r="HJ17" s="25">
        <f>INDEX(Sheet1!$A$1:$Q$102,MATCH(Data!HJ$5,Sheet1!$A$1:$A$102,0),(MATCH(Data!$B17,Sheet1!$A$1:$Q$1,0)))/100</f>
        <v>-2.7000000000000001E-3</v>
      </c>
      <c r="HK17" s="25">
        <f>INDEX(Sheet1!$A$1:$Q$102,MATCH(Data!HK$5,Sheet1!$A$1:$A$102,0),(MATCH(Data!$B17,Sheet1!$A$1:$Q$1,0)))/100</f>
        <v>-2.7000000000000001E-3</v>
      </c>
      <c r="HL17" s="25">
        <f>INDEX(Sheet1!$A$1:$Q$102,MATCH(Data!HL$5,Sheet1!$A$1:$A$102,0),(MATCH(Data!$B17,Sheet1!$A$1:$Q$1,0)))/100</f>
        <v>-2.5999999999999999E-3</v>
      </c>
      <c r="HM17" s="25">
        <f>INDEX(Sheet1!$A$1:$Q$102,MATCH(Data!HM$5,Sheet1!$A$1:$A$102,0),(MATCH(Data!$B17,Sheet1!$A$1:$Q$1,0)))/100</f>
        <v>-2.5999999999999999E-3</v>
      </c>
      <c r="HN17" s="25">
        <f>INDEX(Sheet1!$A$1:$Q$102,MATCH(Data!HN$5,Sheet1!$A$1:$A$102,0),(MATCH(Data!$B17,Sheet1!$A$1:$Q$1,0)))/100</f>
        <v>-2.3E-3</v>
      </c>
      <c r="HO17" s="25">
        <f>INDEX(Sheet1!$A$1:$Q$102,MATCH(Data!HO$5,Sheet1!$A$1:$A$102,0),(MATCH(Data!$B17,Sheet1!$A$1:$Q$1,0)))/100</f>
        <v>-2.2000000000000001E-3</v>
      </c>
      <c r="HP17" s="25">
        <f>INDEX(Sheet1!$A$1:$Q$102,MATCH(Data!HP$5,Sheet1!$A$1:$A$102,0),(MATCH(Data!$B17,Sheet1!$A$1:$Q$1,0)))/100</f>
        <v>-2.3999999999999998E-3</v>
      </c>
      <c r="HQ17" s="25">
        <f>INDEX(Sheet1!$A$1:$Q$102,MATCH(Data!HQ$5,Sheet1!$A$1:$A$102,0),(MATCH(Data!$B17,Sheet1!$A$1:$Q$1,0)))/100</f>
        <v>-2.3E-3</v>
      </c>
      <c r="HR17" s="25">
        <f>INDEX(Sheet1!$A$1:$Q$102,MATCH(Data!HR$5,Sheet1!$A$1:$A$102,0),(MATCH(Data!$B17,Sheet1!$A$1:$Q$1,0)))/100</f>
        <v>-2.2000000000000001E-3</v>
      </c>
      <c r="HS17" s="25">
        <f>INDEX(Sheet1!$A$1:$Q$102,MATCH(Data!HS$5,Sheet1!$A$1:$A$102,0),(MATCH(Data!$B17,Sheet1!$A$1:$Q$1,0)))/100</f>
        <v>-2.3E-3</v>
      </c>
      <c r="HT17" s="25">
        <f>INDEX(Sheet1!$A$1:$Q$102,MATCH(Data!HT$5,Sheet1!$A$1:$A$102,0),(MATCH(Data!$B17,Sheet1!$A$1:$Q$1,0)))/100</f>
        <v>-2.2000000000000001E-3</v>
      </c>
      <c r="HU17" s="25">
        <f>INDEX(Sheet1!$A$1:$Q$102,MATCH(Data!HU$5,Sheet1!$A$1:$A$102,0),(MATCH(Data!$B17,Sheet1!$A$1:$Q$1,0)))/100</f>
        <v>-2.0999999999999999E-3</v>
      </c>
      <c r="HV17" s="25">
        <f>INDEX(Sheet1!$A$1:$Q$102,MATCH(Data!HV$5,Sheet1!$A$1:$A$102,0),(MATCH(Data!$B17,Sheet1!$A$1:$Q$1,0)))/100</f>
        <v>-2.2000000000000001E-3</v>
      </c>
      <c r="HW17" s="25">
        <f>INDEX(Sheet1!$A$1:$Q$110,MATCH(Data!HW$5,Sheet1!$A$1:$A$110,0),(MATCH(Data!$B17,Sheet1!$A$1:$Q$1,0)))/100</f>
        <v>-2.0999999999999999E-3</v>
      </c>
      <c r="HX17" s="25">
        <f>INDEX(Sheet1!$A$1:$Q$110,MATCH(Data!HX$5,Sheet1!$A$1:$A$110,0),(MATCH(Data!$B17,Sheet1!$A$1:$Q$1,0)))/100</f>
        <v>-2.0999999999999999E-3</v>
      </c>
      <c r="HY17" s="25">
        <f>INDEX(Sheet1!$A$1:$Q$110,MATCH(Data!HY$5,Sheet1!$A$1:$A$110,0),(MATCH(Data!$B17,Sheet1!$A$1:$Q$1,0)))/100</f>
        <v>-2.3E-3</v>
      </c>
      <c r="HZ17" s="25">
        <f>INDEX(Sheet1!$A$1:$Q$110,MATCH(Data!HZ$5,Sheet1!$A$1:$A$110,0),(MATCH(Data!$B17,Sheet1!$A$1:$Q$1,0)))/100</f>
        <v>-2.3E-3</v>
      </c>
      <c r="IA17" s="25">
        <f>INDEX(Sheet1!$A$1:$Q$110,MATCH(Data!IA$5,Sheet1!$A$1:$A$110,0),(MATCH(Data!$B17,Sheet1!$A$1:$Q$1,0)))/100</f>
        <v>-2.2000000000000001E-3</v>
      </c>
      <c r="IB17" s="25">
        <f>INDEX(Sheet1!$A$1:$Q$110,MATCH(Data!IB$5,Sheet1!$A$1:$A$110,0),(MATCH(Data!$B17,Sheet1!$A$1:$Q$1,0)))/100</f>
        <v>-2.0999999999999999E-3</v>
      </c>
      <c r="IC17" s="25">
        <f>INDEX(Sheet1!$A$1:$Q$114,MATCH(Data!IC$5,Sheet1!$A$1:$A$114,0),(MATCH(Data!$B17,Sheet1!$A$1:$Q$1,0)))/100</f>
        <v>-2.2000000000000001E-3</v>
      </c>
      <c r="ID17" s="25">
        <f>INDEX(Sheet1!$A$1:$Q$114,MATCH(Data!ID$5,Sheet1!$A$1:$A$114,0),(MATCH(Data!$B17,Sheet1!$A$1:$Q$1,0)))/100</f>
        <v>-2.235E-3</v>
      </c>
      <c r="IE17" s="25">
        <f>INDEX(Sheet1!$A$1:$Q$114,MATCH(Data!IE$5,Sheet1!$A$1:$A$114,0),(MATCH(Data!$B17,Sheet1!$A$1:$Q$1,0)))/100</f>
        <v>-2.3999999999999998E-3</v>
      </c>
      <c r="IF17" s="25">
        <f>INDEX(Sheet1!$A$1:$Q$114,MATCH(Data!IF$5,Sheet1!$A$1:$A$114,0),(MATCH(Data!$B17,Sheet1!$A$1:$Q$1,0)))/100</f>
        <v>-2.3999999999999998E-3</v>
      </c>
      <c r="IG17" s="25">
        <f>INDEX(Sheet1!$A$1:$Q$114,MATCH(Data!IG$5,Sheet1!$A$1:$A$114,0),(MATCH(Data!$B17,Sheet1!$A$1:$Q$1,0)))/100</f>
        <v>-2.5999999999999999E-3</v>
      </c>
      <c r="IH17" s="25">
        <f>INDEX(Sheet1!$A$1:$Q$120,MATCH(Data!IH$5,Sheet1!$A$1:$A$120,0),(MATCH(Data!$B17,Sheet1!$A$1:$Q$1,0)))/100</f>
        <v>-2.7500000000000003E-3</v>
      </c>
      <c r="II17" s="25">
        <f>INDEX(Sheet1!$A$1:$Q$120,MATCH(Data!II$5,Sheet1!$A$1:$A$120,0),(MATCH(Data!$B17,Sheet1!$A$1:$Q$1,0)))/100</f>
        <v>-2.6770000000000001E-3</v>
      </c>
      <c r="IJ17" s="25">
        <f>INDEX(Sheet1!$A$1:$Q$120,MATCH(Data!IJ$5,Sheet1!$A$1:$A$120,0),(MATCH(Data!$B17,Sheet1!$A$1:$Q$1,0)))/100</f>
        <v>-2.7000000000000001E-3</v>
      </c>
    </row>
    <row r="18" spans="2:244" x14ac:dyDescent="0.35">
      <c r="B18" s="4" t="s">
        <v>56</v>
      </c>
      <c r="C18" s="10"/>
      <c r="D18" s="25">
        <v>-2.2500000000000003E-3</v>
      </c>
      <c r="E18" s="25">
        <v>-2.555E-3</v>
      </c>
      <c r="F18" s="25">
        <v>-2.5500000000000002E-3</v>
      </c>
      <c r="G18" s="25">
        <v>-2.65E-3</v>
      </c>
      <c r="H18" s="25">
        <v>-2.8499999999999997E-3</v>
      </c>
      <c r="I18" s="25">
        <v>-2.7150000000000004E-3</v>
      </c>
      <c r="J18" s="25">
        <v>-2.63E-3</v>
      </c>
      <c r="K18" s="25">
        <v>-2.3499999999999997E-3</v>
      </c>
      <c r="L18" s="25">
        <v>-2.15E-3</v>
      </c>
      <c r="M18" s="25">
        <v>-1.8500000000000001E-3</v>
      </c>
      <c r="N18" s="25">
        <v>-1.9989999999999999E-3</v>
      </c>
      <c r="O18" s="25">
        <v>-2.261E-3</v>
      </c>
      <c r="P18" s="25">
        <v>-2.4250000000000001E-3</v>
      </c>
      <c r="Q18" s="25">
        <v>-2.5500000000000002E-3</v>
      </c>
      <c r="R18" s="25">
        <v>-2.7500000000000003E-3</v>
      </c>
      <c r="S18" s="25">
        <v>-2.9749999999999998E-3</v>
      </c>
      <c r="T18" s="25">
        <v>-3.0280000000000003E-3</v>
      </c>
      <c r="U18" s="25">
        <v>-3.0499999999999998E-3</v>
      </c>
      <c r="V18" s="25">
        <v>-3.15E-3</v>
      </c>
      <c r="W18" s="25">
        <v>-3.2500000000000003E-3</v>
      </c>
      <c r="X18" s="25">
        <v>-3.1219999999999998E-3</v>
      </c>
      <c r="Y18" s="25">
        <v>-3.0499999999999998E-3</v>
      </c>
      <c r="Z18" s="25">
        <v>-3.15E-3</v>
      </c>
      <c r="AA18" s="25">
        <v>-3.3500000000000001E-3</v>
      </c>
      <c r="AB18" s="25">
        <v>-3.6949999999999999E-3</v>
      </c>
      <c r="AC18" s="25">
        <v>-3.65E-3</v>
      </c>
      <c r="AD18" s="25">
        <v>-3.9550000000000002E-3</v>
      </c>
      <c r="AE18" s="25">
        <v>-3.8500000000000001E-3</v>
      </c>
      <c r="AF18" s="25">
        <v>-4.2500000000000003E-3</v>
      </c>
      <c r="AG18" s="25">
        <v>-4.5050000000000003E-3</v>
      </c>
      <c r="AH18" s="25">
        <v>-4.2500000000000003E-3</v>
      </c>
      <c r="AI18" s="25">
        <v>-4.3499999999999997E-3</v>
      </c>
      <c r="AJ18" s="25">
        <v>-4.3499999999999997E-3</v>
      </c>
      <c r="AK18" s="25">
        <v>-4.7499999999999999E-3</v>
      </c>
      <c r="AL18" s="25">
        <v>-5.5300000000000002E-3</v>
      </c>
      <c r="AM18" s="25">
        <v>-4.9499999999999995E-3</v>
      </c>
      <c r="AN18" s="25">
        <v>-5.1500000000000001E-3</v>
      </c>
      <c r="AO18" s="25">
        <v>-4.8500000000000001E-3</v>
      </c>
      <c r="AP18" s="25">
        <v>-4.45E-3</v>
      </c>
      <c r="AQ18" s="25">
        <v>-4.875E-3</v>
      </c>
      <c r="AR18" s="25">
        <v>-4.7499999999999999E-3</v>
      </c>
      <c r="AS18" s="25">
        <v>-5.1089999999999998E-3</v>
      </c>
      <c r="AT18" s="25">
        <v>-5.1500000000000001E-3</v>
      </c>
      <c r="AU18" s="25">
        <v>-5.2500000000000003E-3</v>
      </c>
      <c r="AV18" s="25">
        <v>-5.2350000000000001E-3</v>
      </c>
      <c r="AW18" s="25">
        <v>-5.2500000000000003E-3</v>
      </c>
      <c r="AX18" s="25">
        <v>-5.1500000000000001E-3</v>
      </c>
      <c r="AY18" s="25">
        <v>-5.1500000000000001E-3</v>
      </c>
      <c r="AZ18" s="25">
        <v>-4.6500000000000005E-3</v>
      </c>
      <c r="BA18" s="25">
        <v>-4.8500000000000001E-3</v>
      </c>
      <c r="BB18" s="25">
        <v>-4.6500000000000005E-3</v>
      </c>
      <c r="BC18" s="25">
        <v>-4.3499999999999997E-3</v>
      </c>
      <c r="BD18" s="25">
        <v>-4.45E-3</v>
      </c>
      <c r="BE18" s="25">
        <v>-3.7499999999999999E-3</v>
      </c>
      <c r="BF18" s="25">
        <v>-3.15E-3</v>
      </c>
      <c r="BG18" s="25">
        <v>-3.4499999999999999E-3</v>
      </c>
      <c r="BH18" s="25">
        <v>-3.5499999999999998E-3</v>
      </c>
      <c r="BI18" s="25">
        <v>-3.65E-3</v>
      </c>
      <c r="BJ18" s="25">
        <v>-3.65E-3</v>
      </c>
      <c r="BK18" s="25">
        <v>-3.8500000000000001E-3</v>
      </c>
      <c r="BL18" s="25">
        <v>-4.0500000000000006E-3</v>
      </c>
      <c r="BM18" s="25">
        <v>-4.2500000000000003E-3</v>
      </c>
      <c r="BN18" s="25">
        <v>-3.9500000000000004E-3</v>
      </c>
      <c r="BO18" s="25">
        <v>-3.9500000000000004E-3</v>
      </c>
      <c r="BP18" s="25">
        <v>-4.0500000000000006E-3</v>
      </c>
      <c r="BQ18" s="25">
        <v>-4.0500000000000006E-3</v>
      </c>
      <c r="BR18" s="25">
        <v>-3.9500000000000004E-3</v>
      </c>
      <c r="BS18" s="25">
        <v>-3.9500000000000004E-3</v>
      </c>
      <c r="BT18" s="25">
        <v>-4.2500000000000003E-3</v>
      </c>
      <c r="BU18" s="25">
        <v>-4.2500000000000003E-3</v>
      </c>
      <c r="BV18" s="25">
        <v>-4.15E-3</v>
      </c>
      <c r="BW18" s="25">
        <v>-4.15E-3</v>
      </c>
      <c r="BX18" s="25">
        <v>-3.8500000000000001E-3</v>
      </c>
      <c r="BY18" s="25">
        <v>-3.4499999999999999E-3</v>
      </c>
      <c r="BZ18" s="25">
        <v>-3.2500000000000003E-3</v>
      </c>
      <c r="CA18" s="25">
        <v>-3.2850000000000002E-3</v>
      </c>
      <c r="CB18" s="25">
        <v>-2.8499999999999997E-3</v>
      </c>
      <c r="CC18" s="25">
        <v>-2.8499999999999997E-3</v>
      </c>
      <c r="CD18" s="25">
        <v>-2.7500000000000003E-3</v>
      </c>
      <c r="CE18" s="25">
        <v>-2.4499999999999999E-3</v>
      </c>
      <c r="CF18" s="25">
        <v>-2.4499999999999999E-3</v>
      </c>
      <c r="CG18" s="25">
        <v>-2.65E-3</v>
      </c>
      <c r="CH18" s="25">
        <v>-2.65E-3</v>
      </c>
      <c r="CI18" s="25">
        <v>-2.65E-3</v>
      </c>
      <c r="CJ18" s="25">
        <v>-2.3499999999999997E-3</v>
      </c>
      <c r="CK18" s="25">
        <v>-2.2500000000000003E-3</v>
      </c>
      <c r="CL18" s="25">
        <v>-2.2500000000000003E-3</v>
      </c>
      <c r="CM18" s="25">
        <v>-2.405E-3</v>
      </c>
      <c r="CN18" s="25">
        <v>-2.6540000000000001E-3</v>
      </c>
      <c r="CO18" s="25">
        <v>-2.555E-3</v>
      </c>
      <c r="CP18" s="25">
        <v>-2.3499999999999997E-3</v>
      </c>
      <c r="CQ18" s="25">
        <v>-2.15E-3</v>
      </c>
      <c r="CR18" s="25">
        <v>-2.3499999999999997E-3</v>
      </c>
      <c r="CS18" s="25">
        <v>-1.7499999999999998E-3</v>
      </c>
      <c r="CT18" s="25">
        <v>-1.7499999999999998E-3</v>
      </c>
      <c r="CU18" s="25">
        <v>-1.8010000000000001E-3</v>
      </c>
      <c r="CV18" s="25">
        <v>-1.9450000000000001E-3</v>
      </c>
      <c r="CW18" s="25">
        <v>-2.0499999999999997E-3</v>
      </c>
      <c r="CX18" s="25">
        <v>-2.2500000000000003E-3</v>
      </c>
      <c r="CY18" s="25">
        <v>-2.2550000000000001E-3</v>
      </c>
      <c r="CZ18" s="25">
        <v>-2.1779999999999998E-3</v>
      </c>
      <c r="DA18" s="25">
        <v>-2.15E-3</v>
      </c>
      <c r="DB18" s="25">
        <v>-2.2500000000000003E-3</v>
      </c>
      <c r="DC18" s="25">
        <v>-2.0449999999999999E-3</v>
      </c>
      <c r="DD18" s="25">
        <v>-2.2500000000000003E-3</v>
      </c>
      <c r="DE18" s="25">
        <v>-2.245E-3</v>
      </c>
      <c r="DF18" s="25">
        <v>-2.3749999999999999E-3</v>
      </c>
      <c r="DG18" s="25">
        <v>-2.4009999999999999E-3</v>
      </c>
      <c r="DH18" s="25">
        <v>-2.3499999999999997E-3</v>
      </c>
      <c r="DI18" s="25">
        <v>-2.2500000000000003E-3</v>
      </c>
      <c r="DJ18" s="25">
        <v>-1.8500000000000001E-3</v>
      </c>
      <c r="DK18" s="25">
        <v>-2.2500000000000003E-3</v>
      </c>
      <c r="DL18" s="25">
        <v>-2.0499999999999997E-3</v>
      </c>
      <c r="DM18" s="25">
        <v>-1.8500000000000001E-3</v>
      </c>
      <c r="DN18" s="25">
        <v>-1.7499999999999998E-3</v>
      </c>
      <c r="DO18" s="25">
        <v>-1.8500000000000001E-3</v>
      </c>
      <c r="DP18" s="25">
        <v>-1.8500000000000001E-3</v>
      </c>
      <c r="DQ18" s="25">
        <v>-2.111E-3</v>
      </c>
      <c r="DR18" s="25">
        <v>-1.7910000000000001E-3</v>
      </c>
      <c r="DS18" s="25">
        <v>-1.9550000000000001E-3</v>
      </c>
      <c r="DT18" s="25">
        <v>-1.7499999999999998E-3</v>
      </c>
      <c r="DU18" s="25">
        <v>-1.885E-3</v>
      </c>
      <c r="DV18" s="25">
        <v>-1.6050000000000001E-3</v>
      </c>
      <c r="DW18" s="25">
        <v>-1.609E-3</v>
      </c>
      <c r="DX18" s="25">
        <v>-1.5950000000000001E-3</v>
      </c>
      <c r="DY18" s="25">
        <v>-1.4499999999999999E-3</v>
      </c>
      <c r="DZ18" s="25">
        <v>-1.555E-3</v>
      </c>
      <c r="EA18" s="25">
        <v>-1.2750000000000001E-3</v>
      </c>
      <c r="EB18" s="25">
        <v>-1.1949999999999999E-3</v>
      </c>
      <c r="EC18" s="25">
        <v>-1.4499999999999999E-3</v>
      </c>
      <c r="ED18" s="25">
        <f>INDEX(Sheet1!$A$1:$Q$102,MATCH(Data!ED$5,Sheet1!$A$1:$A$102,0),(MATCH(Data!$B18,Sheet1!$A$1:$Q$1,0)))/100</f>
        <v>-1.8400000000000001E-3</v>
      </c>
      <c r="EE18" s="25">
        <f>INDEX(Sheet1!$A$1:$Q$102,MATCH(Data!EE$5,Sheet1!$A$1:$A$102,0),(MATCH(Data!$B18,Sheet1!$A$1:$Q$1,0)))/100</f>
        <v>-1.9E-3</v>
      </c>
      <c r="EF18" s="25">
        <f>INDEX(Sheet1!$A$1:$Q$102,MATCH(Data!EF$5,Sheet1!$A$1:$A$102,0),(MATCH(Data!$B18,Sheet1!$A$1:$Q$1,0)))/100</f>
        <v>-1.9E-3</v>
      </c>
      <c r="EG18" s="25">
        <f>INDEX(Sheet1!$A$1:$Q$102,MATCH(Data!EG$5,Sheet1!$A$1:$A$102,0),(MATCH(Data!$B18,Sheet1!$A$1:$Q$1,0)))/100</f>
        <v>-1.7000000000000001E-3</v>
      </c>
      <c r="EH18" s="25">
        <f>INDEX(Sheet1!$A$1:$Q$102,MATCH(Data!EH$5,Sheet1!$A$1:$A$102,0),(MATCH(Data!$B18,Sheet1!$A$1:$Q$1,0)))/100</f>
        <v>-1.6000000000000001E-3</v>
      </c>
      <c r="EI18" s="25">
        <f>INDEX(Sheet1!$A$1:$Q$102,MATCH(Data!EI$5,Sheet1!$A$1:$A$102,0),(MATCH(Data!$B18,Sheet1!$A$1:$Q$1,0)))/100</f>
        <v>-1.5609999999999999E-3</v>
      </c>
      <c r="EJ18" s="25">
        <f>INDEX(Sheet1!$A$1:$Q$102,MATCH(Data!EJ$5,Sheet1!$A$1:$A$102,0),(MATCH(Data!$B18,Sheet1!$A$1:$Q$1,0)))/100</f>
        <v>-1.2999999999999999E-3</v>
      </c>
      <c r="EK18" s="25">
        <f>INDEX(Sheet1!$A$1:$Q$102,MATCH(Data!EK$5,Sheet1!$A$1:$A$102,0),(MATCH(Data!$B18,Sheet1!$A$1:$Q$1,0)))/100</f>
        <v>-1.2999999999999999E-3</v>
      </c>
      <c r="EL18" s="25">
        <f>INDEX(Sheet1!$A$1:$Q$102,MATCH(Data!EL$5,Sheet1!$A$1:$A$102,0),(MATCH(Data!$B18,Sheet1!$A$1:$Q$1,0)))/100</f>
        <v>-1.6000000000000001E-3</v>
      </c>
      <c r="EM18" s="25">
        <f>INDEX(Sheet1!$A$1:$Q$102,MATCH(Data!EM$5,Sheet1!$A$1:$A$102,0),(MATCH(Data!$B18,Sheet1!$A$1:$Q$1,0)))/100</f>
        <v>-1.6000000000000001E-3</v>
      </c>
      <c r="EN18" s="25">
        <f>INDEX(Sheet1!$A$1:$Q$102,MATCH(Data!EN$5,Sheet1!$A$1:$A$102,0),(MATCH(Data!$B18,Sheet1!$A$1:$Q$1,0)))/100</f>
        <v>-1.6000000000000001E-3</v>
      </c>
      <c r="EO18" s="25">
        <f>INDEX(Sheet1!$A$1:$Q$102,MATCH(Data!EO$5,Sheet1!$A$1:$A$102,0),(MATCH(Data!$B18,Sheet1!$A$1:$Q$1,0)))/100</f>
        <v>-1.6000000000000001E-3</v>
      </c>
      <c r="EP18" s="25">
        <f>INDEX(Sheet1!$A$1:$Q$102,MATCH(Data!EP$5,Sheet1!$A$1:$A$102,0),(MATCH(Data!$B18,Sheet1!$A$1:$Q$1,0)))/100</f>
        <v>-1.7000000000000001E-3</v>
      </c>
      <c r="EQ18" s="25">
        <f>INDEX(Sheet1!$A$1:$Q$102,MATCH(Data!EQ$5,Sheet1!$A$1:$A$102,0),(MATCH(Data!$B18,Sheet1!$A$1:$Q$1,0)))/100</f>
        <v>-1.8E-3</v>
      </c>
      <c r="ER18" s="25">
        <f>INDEX(Sheet1!$A$1:$Q$102,MATCH(Data!ER$5,Sheet1!$A$1:$A$102,0),(MATCH(Data!$B18,Sheet1!$A$1:$Q$1,0)))/100</f>
        <v>-2E-3</v>
      </c>
      <c r="ES18" s="25">
        <f>INDEX(Sheet1!$A$1:$Q$102,MATCH(Data!ES$5,Sheet1!$A$1:$A$102,0),(MATCH(Data!$B18,Sheet1!$A$1:$Q$1,0)))/100</f>
        <v>-2.2000000000000001E-3</v>
      </c>
      <c r="ET18" s="25">
        <f>INDEX(Sheet1!$A$1:$Q$102,MATCH(Data!ET$5,Sheet1!$A$1:$A$102,0),(MATCH(Data!$B18,Sheet1!$A$1:$Q$1,0)))/100</f>
        <v>-2.7000000000000001E-3</v>
      </c>
      <c r="EU18" s="25">
        <f>INDEX(Sheet1!$A$1:$Q$102,MATCH(Data!EU$5,Sheet1!$A$1:$A$102,0),(MATCH(Data!$B18,Sheet1!$A$1:$Q$1,0)))/100</f>
        <v>-2.3999999999999998E-3</v>
      </c>
      <c r="EV18" s="25">
        <f>INDEX(Sheet1!$A$1:$Q$102,MATCH(Data!EV$5,Sheet1!$A$1:$A$102,0),(MATCH(Data!$B18,Sheet1!$A$1:$Q$1,0)))/100</f>
        <v>-2.7000000000000001E-3</v>
      </c>
      <c r="EW18" s="25">
        <f>INDEX(Sheet1!$A$1:$Q$102,MATCH(Data!EW$5,Sheet1!$A$1:$A$102,0),(MATCH(Data!$B18,Sheet1!$A$1:$Q$1,0)))/100</f>
        <v>-2.7000000000000001E-3</v>
      </c>
      <c r="EX18" s="25">
        <f>INDEX(Sheet1!$A$1:$Q$102,MATCH(Data!EX$5,Sheet1!$A$1:$A$102,0),(MATCH(Data!$B18,Sheet1!$A$1:$Q$1,0)))/100</f>
        <v>-3.0000000000000001E-3</v>
      </c>
      <c r="EY18" s="25">
        <f>INDEX(Sheet1!$A$1:$Q$102,MATCH(Data!EY$5,Sheet1!$A$1:$A$102,0),(MATCH(Data!$B18,Sheet1!$A$1:$Q$1,0)))/100</f>
        <v>-3.0000000000000001E-3</v>
      </c>
      <c r="EZ18" s="25">
        <f>INDEX(Sheet1!$A$1:$Q$102,MATCH(Data!EZ$5,Sheet1!$A$1:$A$102,0),(MATCH(Data!$B18,Sheet1!$A$1:$Q$1,0)))/100</f>
        <v>-2.7000000000000001E-3</v>
      </c>
      <c r="FA18" s="25">
        <f>INDEX(Sheet1!$A$1:$Q$102,MATCH(Data!FA$5,Sheet1!$A$1:$A$102,0),(MATCH(Data!$B18,Sheet1!$A$1:$Q$1,0)))/100</f>
        <v>-2.5000000000000001E-3</v>
      </c>
      <c r="FB18" s="25">
        <f>INDEX(Sheet1!$A$1:$Q$102,MATCH(Data!FB$5,Sheet1!$A$1:$A$102,0),(MATCH(Data!$B18,Sheet1!$A$1:$Q$1,0)))/100</f>
        <v>-2.5000000000000001E-3</v>
      </c>
      <c r="FC18" s="25">
        <f>INDEX(Sheet1!$A$1:$Q$102,MATCH(Data!FC$5,Sheet1!$A$1:$A$102,0),(MATCH(Data!$B18,Sheet1!$A$1:$Q$1,0)))/100</f>
        <v>-2.7400000000000002E-3</v>
      </c>
      <c r="FD18" s="25">
        <f>INDEX(Sheet1!$A$1:$Q$102,MATCH(Data!FD$5,Sheet1!$A$1:$A$102,0),(MATCH(Data!$B18,Sheet1!$A$1:$Q$1,0)))/100</f>
        <v>-2.8000000000000004E-3</v>
      </c>
      <c r="FE18" s="25">
        <f>INDEX(Sheet1!$A$1:$Q$102,MATCH(Data!FE$5,Sheet1!$A$1:$A$102,0),(MATCH(Data!$B18,Sheet1!$A$1:$Q$1,0)))/100</f>
        <v>-2.8000000000000004E-3</v>
      </c>
      <c r="FF18" s="25">
        <f>INDEX(Sheet1!$A$1:$Q$102,MATCH(Data!FF$5,Sheet1!$A$1:$A$102,0),(MATCH(Data!$B18,Sheet1!$A$1:$Q$1,0)))/100</f>
        <v>-2.7000000000000001E-3</v>
      </c>
      <c r="FG18" s="25">
        <f>INDEX(Sheet1!$A$1:$Q$102,MATCH(Data!FG$5,Sheet1!$A$1:$A$102,0),(MATCH(Data!$B18,Sheet1!$A$1:$Q$1,0)))/100</f>
        <v>-2.8999999999999998E-3</v>
      </c>
      <c r="FH18" s="25">
        <f>INDEX(Sheet1!$A$1:$Q$102,MATCH(Data!FH$5,Sheet1!$A$1:$A$102,0),(MATCH(Data!$B18,Sheet1!$A$1:$Q$1,0)))/100</f>
        <v>-2.8999999999999998E-3</v>
      </c>
      <c r="FI18" s="25">
        <f>INDEX(Sheet1!$A$1:$Q$102,MATCH(Data!FI$5,Sheet1!$A$1:$A$102,0),(MATCH(Data!$B18,Sheet1!$A$1:$Q$1,0)))/100</f>
        <v>-3.0000000000000001E-3</v>
      </c>
      <c r="FJ18" s="25">
        <f>INDEX(Sheet1!$A$1:$Q$102,MATCH(Data!FJ$5,Sheet1!$A$1:$A$102,0),(MATCH(Data!$B18,Sheet1!$A$1:$Q$1,0)))/100</f>
        <v>-3.0000000000000001E-3</v>
      </c>
      <c r="FK18" s="25">
        <f>INDEX(Sheet1!$A$1:$Q$102,MATCH(Data!FK$5,Sheet1!$A$1:$A$102,0),(MATCH(Data!$B18,Sheet1!$A$1:$Q$1,0)))/100</f>
        <v>-3.0999999999999999E-3</v>
      </c>
      <c r="FL18" s="25">
        <f>INDEX(Sheet1!$A$1:$Q$102,MATCH(Data!FL$5,Sheet1!$A$1:$A$102,0),(MATCH(Data!$B18,Sheet1!$A$1:$Q$1,0)))/100</f>
        <v>-3.0999999999999999E-3</v>
      </c>
      <c r="FM18" s="25">
        <f>INDEX(Sheet1!$A$1:$Q$102,MATCH(Data!FM$5,Sheet1!$A$1:$A$102,0),(MATCH(Data!$B18,Sheet1!$A$1:$Q$1,0)))/100</f>
        <v>-3.0999999999999999E-3</v>
      </c>
      <c r="FN18" s="25">
        <f>INDEX(Sheet1!$A$1:$Q$102,MATCH(Data!FN$5,Sheet1!$A$1:$A$102,0),(MATCH(Data!$B18,Sheet1!$A$1:$Q$1,0)))/100</f>
        <v>-3.3E-3</v>
      </c>
      <c r="FO18" s="25">
        <f>INDEX(Sheet1!$A$1:$Q$102,MATCH(Data!FO$5,Sheet1!$A$1:$A$102,0),(MATCH(Data!$B18,Sheet1!$A$1:$Q$1,0)))/100</f>
        <v>-3.4999999999999996E-3</v>
      </c>
      <c r="FP18" s="25">
        <f>INDEX(Sheet1!$A$1:$Q$102,MATCH(Data!FP$5,Sheet1!$A$1:$A$102,0),(MATCH(Data!$B18,Sheet1!$A$1:$Q$1,0)))/100</f>
        <v>-3.4000000000000002E-3</v>
      </c>
      <c r="FQ18" s="25">
        <f>INDEX(Sheet1!$A$1:$Q$102,MATCH(Data!FQ$5,Sheet1!$A$1:$A$102,0),(MATCH(Data!$B18,Sheet1!$A$1:$Q$1,0)))/100</f>
        <v>-3.4999999999999996E-3</v>
      </c>
      <c r="FR18" s="25">
        <f>INDEX(Sheet1!$A$1:$Q$102,MATCH(Data!FR$5,Sheet1!$A$1:$A$102,0),(MATCH(Data!$B18,Sheet1!$A$1:$Q$1,0)))/100</f>
        <v>-3.8E-3</v>
      </c>
      <c r="FS18" s="25">
        <f>INDEX(Sheet1!$A$1:$Q$102,MATCH(Data!FS$5,Sheet1!$A$1:$A$102,0),(MATCH(Data!$B18,Sheet1!$A$1:$Q$1,0)))/100</f>
        <v>-3.9000000000000003E-3</v>
      </c>
      <c r="FT18" s="25">
        <f>INDEX(Sheet1!$A$1:$Q$102,MATCH(Data!FT$5,Sheet1!$A$1:$A$102,0),(MATCH(Data!$B18,Sheet1!$A$1:$Q$1,0)))/100</f>
        <v>-4.3E-3</v>
      </c>
      <c r="FU18" s="25">
        <f>INDEX(Sheet1!$A$1:$Q$102,MATCH(Data!FU$5,Sheet1!$A$1:$A$102,0),(MATCH(Data!$B18,Sheet1!$A$1:$Q$1,0)))/100</f>
        <v>-4.0999999999999995E-3</v>
      </c>
      <c r="FV18" s="25">
        <f>INDEX(Sheet1!$A$1:$Q$102,MATCH(Data!FV$5,Sheet1!$A$1:$A$102,0),(MATCH(Data!$B18,Sheet1!$A$1:$Q$1,0)))/100</f>
        <v>-4.3E-3</v>
      </c>
      <c r="FW18" s="25">
        <f>INDEX(Sheet1!$A$1:$Q$102,MATCH(Data!FW$5,Sheet1!$A$1:$A$102,0),(MATCH(Data!$B18,Sheet1!$A$1:$Q$1,0)))/100</f>
        <v>-4.1399999999999996E-3</v>
      </c>
      <c r="FX18" s="25">
        <f>INDEX(Sheet1!$A$1:$Q$102,MATCH(Data!FX$5,Sheet1!$A$1:$A$102,0),(MATCH(Data!$B18,Sheet1!$A$1:$Q$1,0)))/100</f>
        <v>-4.5999999999999999E-3</v>
      </c>
      <c r="FY18" s="25">
        <f>INDEX(Sheet1!$A$1:$Q$102,MATCH(Data!FY$5,Sheet1!$A$1:$A$102,0),(MATCH(Data!$B18,Sheet1!$A$1:$Q$1,0)))/100</f>
        <v>-4.0000000000000001E-3</v>
      </c>
      <c r="FZ18" s="25">
        <f>INDEX(Sheet1!$A$1:$Q$102,MATCH(Data!FZ$5,Sheet1!$A$1:$A$102,0),(MATCH(Data!$B18,Sheet1!$A$1:$Q$1,0)))/100</f>
        <v>-4.0999999999999995E-3</v>
      </c>
      <c r="GA18" s="25">
        <f>INDEX(Sheet1!$A$1:$Q$102,MATCH(Data!GA$5,Sheet1!$A$1:$A$102,0),(MATCH(Data!$B18,Sheet1!$A$1:$Q$1,0)))/100</f>
        <v>-3.7000000000000002E-3</v>
      </c>
      <c r="GB18" s="25">
        <f>INDEX(Sheet1!$A$1:$Q$102,MATCH(Data!GB$5,Sheet1!$A$1:$A$102,0),(MATCH(Data!$B18,Sheet1!$A$1:$Q$1,0)))/100</f>
        <v>-2.8000000000000004E-3</v>
      </c>
      <c r="GC18" s="25">
        <f>INDEX(Sheet1!$A$1:$Q$102,MATCH(Data!GC$5,Sheet1!$A$1:$A$102,0),(MATCH(Data!$B18,Sheet1!$A$1:$Q$1,0)))/100</f>
        <v>-2.5999999999999999E-3</v>
      </c>
      <c r="GD18" s="25">
        <f>INDEX(Sheet1!$A$1:$Q$102,MATCH(Data!GD$5,Sheet1!$A$1:$A$102,0),(MATCH(Data!$B18,Sheet1!$A$1:$Q$1,0)))/100</f>
        <v>-2.3999999999999998E-3</v>
      </c>
      <c r="GE18" s="25">
        <f>INDEX(Sheet1!$A$1:$Q$102,MATCH(Data!GE$5,Sheet1!$A$1:$A$102,0),(MATCH(Data!$B18,Sheet1!$A$1:$Q$1,0)))/100</f>
        <v>-1.2999999999999999E-3</v>
      </c>
      <c r="GF18" s="25">
        <f>INDEX(Sheet1!$A$1:$Q$102,MATCH(Data!GF$5,Sheet1!$A$1:$A$102,0),(MATCH(Data!$B18,Sheet1!$A$1:$Q$1,0)))/100</f>
        <v>-1E-3</v>
      </c>
      <c r="GG18" s="25">
        <f>INDEX(Sheet1!$A$1:$Q$102,MATCH(Data!GG$5,Sheet1!$A$1:$A$102,0),(MATCH(Data!$B18,Sheet1!$A$1:$Q$1,0)))/100</f>
        <v>-1.6800000000000001E-3</v>
      </c>
      <c r="GH18" s="25">
        <f>INDEX(Sheet1!$A$1:$Q$102,MATCH(Data!GH$5,Sheet1!$A$1:$A$102,0),(MATCH(Data!$B18,Sheet1!$A$1:$Q$1,0)))/100</f>
        <v>-1.8E-3</v>
      </c>
      <c r="GI18" s="25">
        <f>INDEX(Sheet1!$A$1:$Q$102,MATCH(Data!GI$5,Sheet1!$A$1:$A$102,0),(MATCH(Data!$B18,Sheet1!$A$1:$Q$1,0)))/100</f>
        <v>-1.5E-3</v>
      </c>
      <c r="GJ18" s="25">
        <f>INDEX(Sheet1!$A$1:$Q$102,MATCH(Data!GJ$5,Sheet1!$A$1:$A$102,0),(MATCH(Data!$B18,Sheet1!$A$1:$Q$1,0)))/100</f>
        <v>-1.2999999999999999E-3</v>
      </c>
      <c r="GK18" s="25">
        <f>INDEX(Sheet1!$A$1:$Q$102,MATCH(Data!GK$5,Sheet1!$A$1:$A$102,0),(MATCH(Data!$B18,Sheet1!$A$1:$Q$1,0)))/100</f>
        <v>-1.9E-3</v>
      </c>
      <c r="GL18" s="25">
        <f>INDEX(Sheet1!$A$1:$Q$102,MATCH(Data!GL$5,Sheet1!$A$1:$A$102,0),(MATCH(Data!$B18,Sheet1!$A$1:$Q$1,0)))/100</f>
        <v>-2.4499999999999999E-3</v>
      </c>
      <c r="GM18" s="25">
        <f>INDEX(Sheet1!$A$1:$Q$102,MATCH(Data!GM$5,Sheet1!$A$1:$A$102,0),(MATCH(Data!$B18,Sheet1!$A$1:$Q$1,0)))/100</f>
        <v>-2.5000000000000001E-3</v>
      </c>
      <c r="GN18" s="25">
        <f>INDEX(Sheet1!$A$1:$Q$102,MATCH(Data!GN$5,Sheet1!$A$1:$A$102,0),(MATCH(Data!$B18,Sheet1!$A$1:$Q$1,0)))/100</f>
        <v>-2.3E-3</v>
      </c>
      <c r="GO18" s="25">
        <f>INDEX(Sheet1!$A$1:$Q$102,MATCH(Data!GO$5,Sheet1!$A$1:$A$102,0),(MATCH(Data!$B18,Sheet1!$A$1:$Q$1,0)))/100</f>
        <v>-2.3E-3</v>
      </c>
      <c r="GP18" s="25">
        <f>INDEX(Sheet1!$A$1:$Q$102,MATCH(Data!GP$5,Sheet1!$A$1:$A$102,0),(MATCH(Data!$B18,Sheet1!$A$1:$Q$1,0)))/100</f>
        <v>-2.2000000000000001E-3</v>
      </c>
      <c r="GQ18" s="25">
        <f>INDEX(Sheet1!$A$1:$Q$102,MATCH(Data!GQ$5,Sheet1!$A$1:$A$102,0),(MATCH(Data!$B18,Sheet1!$A$1:$Q$1,0)))/100</f>
        <v>-2.4099999999999998E-3</v>
      </c>
      <c r="GR18" s="25">
        <f>INDEX(Sheet1!$A$1:$Q$102,MATCH(Data!GR$5,Sheet1!$A$1:$A$102,0),(MATCH(Data!$B18,Sheet1!$A$1:$Q$1,0)))/100</f>
        <v>-2.2599999999999999E-3</v>
      </c>
      <c r="GS18" s="25">
        <f>INDEX(Sheet1!$A$1:$Q$102,MATCH(Data!GS$5,Sheet1!$A$1:$A$102,0),(MATCH(Data!$B18,Sheet1!$A$1:$Q$1,0)))/100</f>
        <v>-1.6000000000000001E-3</v>
      </c>
      <c r="GT18" s="25">
        <f>INDEX(Sheet1!$A$1:$Q$102,MATCH(Data!GT$5,Sheet1!$A$1:$A$102,0),(MATCH(Data!$B18,Sheet1!$A$1:$Q$1,0)))/100</f>
        <v>-1.7000000000000001E-3</v>
      </c>
      <c r="GU18" s="25">
        <f>INDEX(Sheet1!$A$1:$Q$102,MATCH(Data!GU$5,Sheet1!$A$1:$A$102,0),(MATCH(Data!$B18,Sheet1!$A$1:$Q$1,0)))/100</f>
        <v>-1.9E-3</v>
      </c>
      <c r="GV18" s="25">
        <f>INDEX(Sheet1!$A$1:$Q$102,MATCH(Data!GV$5,Sheet1!$A$1:$A$102,0),(MATCH(Data!$B18,Sheet1!$A$1:$Q$1,0)))/100</f>
        <v>-1.9E-3</v>
      </c>
      <c r="GW18" s="25">
        <f>INDEX(Sheet1!$A$1:$Q$102,MATCH(Data!GW$5,Sheet1!$A$1:$A$102,0),(MATCH(Data!$B18,Sheet1!$A$1:$Q$1,0)))/100</f>
        <v>-2.0499999999999997E-3</v>
      </c>
      <c r="GX18" s="25">
        <f>INDEX(Sheet1!$A$1:$Q$102,MATCH(Data!GX$5,Sheet1!$A$1:$A$102,0),(MATCH(Data!$B18,Sheet1!$A$1:$Q$1,0)))/100</f>
        <v>-2.0999999999999999E-3</v>
      </c>
      <c r="GY18" s="25">
        <f>INDEX(Sheet1!$A$1:$Q$102,MATCH(Data!GY$5,Sheet1!$A$1:$A$102,0),(MATCH(Data!$B18,Sheet1!$A$1:$Q$1,0)))/100</f>
        <v>-2.3999999999999998E-3</v>
      </c>
      <c r="GZ18" s="25">
        <f>INDEX(Sheet1!$A$1:$Q$102,MATCH(Data!GZ$5,Sheet1!$A$1:$A$102,0),(MATCH(Data!$B18,Sheet1!$A$1:$Q$1,0)))/100</f>
        <v>-2.5999999999999999E-3</v>
      </c>
      <c r="HA18" s="25">
        <f>INDEX(Sheet1!$A$1:$Q$102,MATCH(Data!HA$5,Sheet1!$A$1:$A$102,0),(MATCH(Data!$B18,Sheet1!$A$1:$Q$1,0)))/100</f>
        <v>-2.5000000000000001E-3</v>
      </c>
      <c r="HB18" s="25">
        <f>INDEX(Sheet1!$A$1:$Q$102,MATCH(Data!HB$5,Sheet1!$A$1:$A$102,0),(MATCH(Data!$B18,Sheet1!$A$1:$Q$1,0)))/100</f>
        <v>-2.2000000000000001E-3</v>
      </c>
      <c r="HC18" s="25">
        <f>INDEX(Sheet1!$A$1:$Q$102,MATCH(Data!HC$5,Sheet1!$A$1:$A$102,0),(MATCH(Data!$B18,Sheet1!$A$1:$Q$1,0)))/100</f>
        <v>-2.0999999999999999E-3</v>
      </c>
      <c r="HD18" s="25">
        <f>INDEX(Sheet1!$A$1:$Q$102,MATCH(Data!HD$5,Sheet1!$A$1:$A$102,0),(MATCH(Data!$B18,Sheet1!$A$1:$Q$1,0)))/100</f>
        <v>-1.6000000000000001E-3</v>
      </c>
      <c r="HE18" s="25">
        <f>INDEX(Sheet1!$A$1:$Q$102,MATCH(Data!HE$5,Sheet1!$A$1:$A$102,0),(MATCH(Data!$B18,Sheet1!$A$1:$Q$1,0)))/100</f>
        <v>-1.8E-3</v>
      </c>
      <c r="HF18" s="25">
        <f>INDEX(Sheet1!$A$1:$Q$102,MATCH(Data!HF$5,Sheet1!$A$1:$A$102,0),(MATCH(Data!$B18,Sheet1!$A$1:$Q$1,0)))/100</f>
        <v>-2.4099999999999998E-3</v>
      </c>
      <c r="HG18" s="25">
        <f>INDEX(Sheet1!$A$1:$Q$102,MATCH(Data!HG$5,Sheet1!$A$1:$A$102,0),(MATCH(Data!$B18,Sheet1!$A$1:$Q$1,0)))/100</f>
        <v>-2.2000000000000001E-3</v>
      </c>
      <c r="HH18" s="25">
        <f>INDEX(Sheet1!$A$1:$Q$102,MATCH(Data!HH$5,Sheet1!$A$1:$A$102,0),(MATCH(Data!$B18,Sheet1!$A$1:$Q$1,0)))/100</f>
        <v>-2.5000000000000001E-3</v>
      </c>
      <c r="HI18" s="25">
        <f>INDEX(Sheet1!$A$1:$Q$102,MATCH(Data!HI$5,Sheet1!$A$1:$A$102,0),(MATCH(Data!$B18,Sheet1!$A$1:$Q$1,0)))/100</f>
        <v>-2.5999999999999999E-3</v>
      </c>
      <c r="HJ18" s="25">
        <f>INDEX(Sheet1!$A$1:$Q$102,MATCH(Data!HJ$5,Sheet1!$A$1:$A$102,0),(MATCH(Data!$B18,Sheet1!$A$1:$Q$1,0)))/100</f>
        <v>-3.2000000000000002E-3</v>
      </c>
      <c r="HK18" s="25">
        <f>INDEX(Sheet1!$A$1:$Q$102,MATCH(Data!HK$5,Sheet1!$A$1:$A$102,0),(MATCH(Data!$B18,Sheet1!$A$1:$Q$1,0)))/100</f>
        <v>-3.2000000000000002E-3</v>
      </c>
      <c r="HL18" s="25">
        <f>INDEX(Sheet1!$A$1:$Q$102,MATCH(Data!HL$5,Sheet1!$A$1:$A$102,0),(MATCH(Data!$B18,Sheet1!$A$1:$Q$1,0)))/100</f>
        <v>-3.2000000000000002E-3</v>
      </c>
      <c r="HM18" s="25">
        <f>INDEX(Sheet1!$A$1:$Q$102,MATCH(Data!HM$5,Sheet1!$A$1:$A$102,0),(MATCH(Data!$B18,Sheet1!$A$1:$Q$1,0)))/100</f>
        <v>-3.2000000000000002E-3</v>
      </c>
      <c r="HN18" s="25">
        <f>INDEX(Sheet1!$A$1:$Q$102,MATCH(Data!HN$5,Sheet1!$A$1:$A$102,0),(MATCH(Data!$B18,Sheet1!$A$1:$Q$1,0)))/100</f>
        <v>-2.8999999999999998E-3</v>
      </c>
      <c r="HO18" s="25">
        <f>INDEX(Sheet1!$A$1:$Q$102,MATCH(Data!HO$5,Sheet1!$A$1:$A$102,0),(MATCH(Data!$B18,Sheet1!$A$1:$Q$1,0)))/100</f>
        <v>-3.0999999999999999E-3</v>
      </c>
      <c r="HP18" s="25">
        <f>INDEX(Sheet1!$A$1:$Q$102,MATCH(Data!HP$5,Sheet1!$A$1:$A$102,0),(MATCH(Data!$B18,Sheet1!$A$1:$Q$1,0)))/100</f>
        <v>-2.8999999999999998E-3</v>
      </c>
      <c r="HQ18" s="25">
        <f>INDEX(Sheet1!$A$1:$Q$102,MATCH(Data!HQ$5,Sheet1!$A$1:$A$102,0),(MATCH(Data!$B18,Sheet1!$A$1:$Q$1,0)))/100</f>
        <v>-2.8999999999999998E-3</v>
      </c>
      <c r="HR18" s="25">
        <f>INDEX(Sheet1!$A$1:$Q$102,MATCH(Data!HR$5,Sheet1!$A$1:$A$102,0),(MATCH(Data!$B18,Sheet1!$A$1:$Q$1,0)))/100</f>
        <v>-2.8999999999999998E-3</v>
      </c>
      <c r="HS18" s="25">
        <f>INDEX(Sheet1!$A$1:$Q$102,MATCH(Data!HS$5,Sheet1!$A$1:$A$102,0),(MATCH(Data!$B18,Sheet1!$A$1:$Q$1,0)))/100</f>
        <v>-3.0000000000000001E-3</v>
      </c>
      <c r="HT18" s="25">
        <f>INDEX(Sheet1!$A$1:$Q$102,MATCH(Data!HT$5,Sheet1!$A$1:$A$102,0),(MATCH(Data!$B18,Sheet1!$A$1:$Q$1,0)))/100</f>
        <v>-3.0999999999999999E-3</v>
      </c>
      <c r="HU18" s="25">
        <f>INDEX(Sheet1!$A$1:$Q$102,MATCH(Data!HU$5,Sheet1!$A$1:$A$102,0),(MATCH(Data!$B18,Sheet1!$A$1:$Q$1,0)))/100</f>
        <v>-2.8999999999999998E-3</v>
      </c>
      <c r="HV18" s="25">
        <f>INDEX(Sheet1!$A$1:$Q$110,MATCH(Data!HV$5,Sheet1!$A$1:$A$110,0),(MATCH(Data!$B18,Sheet1!$A$1:$Q$1,0)))/100</f>
        <v>-2.8000000000000004E-3</v>
      </c>
      <c r="HW18" s="25">
        <f>INDEX(Sheet1!$A$1:$Q$110,MATCH(Data!HW$5,Sheet1!$A$1:$A$110,0),(MATCH(Data!$B18,Sheet1!$A$1:$Q$1,0)))/100</f>
        <v>-2.7000000000000001E-3</v>
      </c>
      <c r="HX18" s="25">
        <f>INDEX(Sheet1!$A$1:$Q$110,MATCH(Data!HX$5,Sheet1!$A$1:$A$110,0),(MATCH(Data!$B18,Sheet1!$A$1:$Q$1,0)))/100</f>
        <v>-2.7000000000000001E-3</v>
      </c>
      <c r="HY18" s="25">
        <f>INDEX(Sheet1!$A$1:$Q$110,MATCH(Data!HY$5,Sheet1!$A$1:$A$110,0),(MATCH(Data!$B18,Sheet1!$A$1:$Q$1,0)))/100</f>
        <v>-2.8000000000000004E-3</v>
      </c>
      <c r="HZ18" s="25">
        <f>INDEX(Sheet1!$A$1:$Q$110,MATCH(Data!HZ$5,Sheet1!$A$1:$A$110,0),(MATCH(Data!$B18,Sheet1!$A$1:$Q$1,0)))/100</f>
        <v>-2.8999999999999998E-3</v>
      </c>
      <c r="IA18" s="25">
        <f>INDEX(Sheet1!$A$1:$Q$110,MATCH(Data!IA$5,Sheet1!$A$1:$A$110,0),(MATCH(Data!$B18,Sheet1!$A$1:$Q$1,0)))/100</f>
        <v>-2.8000000000000004E-3</v>
      </c>
      <c r="IB18" s="25">
        <f>INDEX(Sheet1!$A$1:$Q$110,MATCH(Data!IB$5,Sheet1!$A$1:$A$110,0),(MATCH(Data!$B18,Sheet1!$A$1:$Q$1,0)))/100</f>
        <v>-2.5000000000000001E-3</v>
      </c>
      <c r="IC18" s="25">
        <f>INDEX(Sheet1!$A$1:$Q$114,MATCH(Data!IC$5,Sheet1!$A$1:$A$114,0),(MATCH(Data!$B18,Sheet1!$A$1:$Q$1,0)))/100</f>
        <v>-2.5999999999999999E-3</v>
      </c>
      <c r="ID18" s="25">
        <f>INDEX(Sheet1!$A$1:$Q$114,MATCH(Data!ID$5,Sheet1!$A$1:$A$114,0),(MATCH(Data!$B18,Sheet1!$A$1:$Q$1,0)))/100</f>
        <v>-2.7000000000000001E-3</v>
      </c>
      <c r="IE18" s="25">
        <f>INDEX(Sheet1!$A$1:$Q$114,MATCH(Data!IE$5,Sheet1!$A$1:$A$114,0),(MATCH(Data!$B18,Sheet1!$A$1:$Q$1,0)))/100</f>
        <v>-2.8000000000000004E-3</v>
      </c>
      <c r="IF18" s="25">
        <f>INDEX(Sheet1!$A$1:$Q$114,MATCH(Data!IF$5,Sheet1!$A$1:$A$114,0),(MATCH(Data!$B18,Sheet1!$A$1:$Q$1,0)))/100</f>
        <v>-2.7000000000000001E-3</v>
      </c>
      <c r="IG18" s="25">
        <f>INDEX(Sheet1!$A$1:$Q$114,MATCH(Data!IG$5,Sheet1!$A$1:$A$114,0),(MATCH(Data!$B18,Sheet1!$A$1:$Q$1,0)))/100</f>
        <v>-2.7000000000000001E-3</v>
      </c>
      <c r="IH18" s="25">
        <f>INDEX(Sheet1!$A$1:$Q$120,MATCH(Data!IH$5,Sheet1!$A$1:$A$120,0),(MATCH(Data!$B18,Sheet1!$A$1:$Q$1,0)))/100</f>
        <v>-2.6800000000000001E-3</v>
      </c>
      <c r="II18" s="25">
        <f>INDEX(Sheet1!$A$1:$Q$120,MATCH(Data!II$5,Sheet1!$A$1:$A$120,0),(MATCH(Data!$B18,Sheet1!$A$1:$Q$1,0)))/100</f>
        <v>-2.7189999999999996E-3</v>
      </c>
      <c r="IJ18" s="25">
        <f>INDEX(Sheet1!$A$1:$Q$120,MATCH(Data!IJ$5,Sheet1!$A$1:$A$120,0),(MATCH(Data!$B18,Sheet1!$A$1:$Q$1,0)))/100</f>
        <v>-2.5800000000000003E-3</v>
      </c>
    </row>
    <row r="19" spans="2:244" x14ac:dyDescent="0.35">
      <c r="B19" s="4" t="s">
        <v>10</v>
      </c>
      <c r="C19" s="12"/>
      <c r="D19" s="25">
        <v>1.7499999999999998E-3</v>
      </c>
      <c r="E19" s="25">
        <v>1.5790000000000001E-3</v>
      </c>
      <c r="F19" s="25">
        <v>1.49E-3</v>
      </c>
      <c r="G19" s="25">
        <v>1.09E-3</v>
      </c>
      <c r="H19" s="25">
        <v>7.7999999999999999E-4</v>
      </c>
      <c r="I19" s="25">
        <v>1.0859999999999999E-3</v>
      </c>
      <c r="J19" s="25">
        <v>1.0510000000000001E-3</v>
      </c>
      <c r="K19" s="25">
        <v>1.3800000000000002E-3</v>
      </c>
      <c r="L19" s="25">
        <v>1.7299999999999998E-3</v>
      </c>
      <c r="M19" s="25">
        <v>2.31E-3</v>
      </c>
      <c r="N19" s="25">
        <v>2.3639999999999998E-3</v>
      </c>
      <c r="O19" s="25">
        <v>1.951E-3</v>
      </c>
      <c r="P19" s="25">
        <v>1.7589999999999999E-3</v>
      </c>
      <c r="Q19" s="25">
        <v>1.3800000000000002E-3</v>
      </c>
      <c r="R19" s="25">
        <v>1.2600000000000001E-3</v>
      </c>
      <c r="S19" s="25">
        <v>1.152E-3</v>
      </c>
      <c r="T19" s="25">
        <v>1.0169999999999999E-3</v>
      </c>
      <c r="U19" s="25">
        <v>9.2999999999999995E-4</v>
      </c>
      <c r="V19" s="25">
        <v>6.4999999999999997E-4</v>
      </c>
      <c r="W19" s="25">
        <v>5.1999999999999995E-4</v>
      </c>
      <c r="X19" s="25">
        <v>5.9800000000000001E-4</v>
      </c>
      <c r="Y19" s="25">
        <v>5.0000000000000001E-4</v>
      </c>
      <c r="Z19" s="25">
        <v>4.2999999999999999E-4</v>
      </c>
      <c r="AA19" s="25">
        <v>8.0000000000000007E-5</v>
      </c>
      <c r="AB19" s="25">
        <v>-2.1499999999999999E-4</v>
      </c>
      <c r="AC19" s="25">
        <v>-6.4999999999999997E-4</v>
      </c>
      <c r="AD19" s="25">
        <v>-8.83E-4</v>
      </c>
      <c r="AE19" s="25">
        <v>-8.5000000000000006E-4</v>
      </c>
      <c r="AF19" s="25">
        <v>-1.25E-3</v>
      </c>
      <c r="AG19" s="25">
        <v>-1.4050000000000002E-3</v>
      </c>
      <c r="AH19" s="25">
        <v>-1.15E-3</v>
      </c>
      <c r="AI19" s="25">
        <v>-1.3500000000000001E-3</v>
      </c>
      <c r="AJ19" s="25">
        <v>-1.5499999999999999E-3</v>
      </c>
      <c r="AK19" s="25">
        <v>-2.2500000000000003E-3</v>
      </c>
      <c r="AL19" s="25">
        <v>-3.405E-3</v>
      </c>
      <c r="AM19" s="25">
        <v>-2.4499999999999999E-3</v>
      </c>
      <c r="AN19" s="25">
        <v>-2.65E-3</v>
      </c>
      <c r="AO19" s="25">
        <v>-2.3499999999999997E-3</v>
      </c>
      <c r="AP19" s="25">
        <v>-1.9599999999999999E-3</v>
      </c>
      <c r="AQ19" s="25">
        <v>-2.2000000000000001E-3</v>
      </c>
      <c r="AR19" s="25">
        <v>-2.15E-3</v>
      </c>
      <c r="AS19" s="25">
        <v>-2.787E-3</v>
      </c>
      <c r="AT19" s="25">
        <v>-2.9499999999999999E-3</v>
      </c>
      <c r="AU19" s="25">
        <v>-2.8499999999999997E-3</v>
      </c>
      <c r="AV19" s="25">
        <v>-2.8149999999999998E-3</v>
      </c>
      <c r="AW19" s="25">
        <v>-2.65E-3</v>
      </c>
      <c r="AX19" s="25">
        <v>-2.65E-3</v>
      </c>
      <c r="AY19" s="25">
        <v>-2.5500000000000002E-3</v>
      </c>
      <c r="AZ19" s="25">
        <v>-1.5499999999999999E-3</v>
      </c>
      <c r="BA19" s="25">
        <v>-2.0499999999999997E-3</v>
      </c>
      <c r="BB19" s="25">
        <v>-1.5499999999999999E-3</v>
      </c>
      <c r="BC19" s="25">
        <v>-1.15E-3</v>
      </c>
      <c r="BD19" s="25">
        <v>-1.25E-3</v>
      </c>
      <c r="BE19" s="25">
        <v>-7.2999999999999996E-4</v>
      </c>
      <c r="BF19" s="25">
        <v>1.4999999999999999E-4</v>
      </c>
      <c r="BG19" s="25">
        <v>-3.5000000000000005E-4</v>
      </c>
      <c r="BH19" s="25">
        <v>-5.8999999999999992E-4</v>
      </c>
      <c r="BI19" s="25">
        <v>-8.5000000000000006E-4</v>
      </c>
      <c r="BJ19" s="25">
        <v>-9.5E-4</v>
      </c>
      <c r="BK19" s="25">
        <v>-1.25E-3</v>
      </c>
      <c r="BL19" s="25">
        <v>-1.65E-3</v>
      </c>
      <c r="BM19" s="25">
        <v>-2.0499999999999997E-3</v>
      </c>
      <c r="BN19" s="25">
        <v>-1.5499999999999999E-3</v>
      </c>
      <c r="BO19" s="25">
        <v>-1.5499999999999999E-3</v>
      </c>
      <c r="BP19" s="25">
        <v>-1.5499999999999999E-3</v>
      </c>
      <c r="BQ19" s="25">
        <v>-1.4499999999999999E-3</v>
      </c>
      <c r="BR19" s="25">
        <v>-1.3500000000000001E-3</v>
      </c>
      <c r="BS19" s="25">
        <v>-1.3500000000000001E-3</v>
      </c>
      <c r="BT19" s="25">
        <v>-1.65E-3</v>
      </c>
      <c r="BU19" s="25">
        <v>-1.65E-3</v>
      </c>
      <c r="BV19" s="25">
        <v>-1.4499999999999999E-3</v>
      </c>
      <c r="BW19" s="25">
        <v>-1.5499999999999999E-3</v>
      </c>
      <c r="BX19" s="25">
        <v>-1.25E-3</v>
      </c>
      <c r="BY19" s="25">
        <v>-5.5000000000000003E-4</v>
      </c>
      <c r="BZ19" s="25">
        <v>-2.5000000000000001E-4</v>
      </c>
      <c r="CA19" s="25">
        <v>-4.2500000000000003E-4</v>
      </c>
      <c r="CB19" s="25">
        <v>1.4999999999999999E-4</v>
      </c>
      <c r="CC19" s="25">
        <v>2.5999999999999998E-4</v>
      </c>
      <c r="CD19" s="25">
        <v>1E-4</v>
      </c>
      <c r="CE19" s="25">
        <v>4.4999999999999999E-4</v>
      </c>
      <c r="CF19" s="25">
        <v>6.9000000000000008E-4</v>
      </c>
      <c r="CG19" s="25">
        <v>2.1999999999999998E-4</v>
      </c>
      <c r="CH19" s="25">
        <v>1.4999999999999999E-4</v>
      </c>
      <c r="CI19" s="25">
        <v>1.7999999999999998E-4</v>
      </c>
      <c r="CJ19" s="25">
        <v>5.6999999999999998E-4</v>
      </c>
      <c r="CK19" s="25">
        <v>7.9000000000000001E-4</v>
      </c>
      <c r="CL19" s="25">
        <v>6.4999999999999997E-4</v>
      </c>
      <c r="CM19" s="25">
        <v>6.5899999999999997E-4</v>
      </c>
      <c r="CN19" s="25">
        <v>2.3099999999999998E-4</v>
      </c>
      <c r="CO19" s="25">
        <v>3.7699999999999995E-4</v>
      </c>
      <c r="CP19" s="25">
        <v>7.1999999999999994E-4</v>
      </c>
      <c r="CQ19" s="25">
        <v>1.01E-3</v>
      </c>
      <c r="CR19" s="25">
        <v>7.0999999999999991E-4</v>
      </c>
      <c r="CS19" s="25">
        <v>1.5E-3</v>
      </c>
      <c r="CT19" s="25">
        <v>1.4199999999999998E-3</v>
      </c>
      <c r="CU19" s="25">
        <v>1.5310000000000002E-3</v>
      </c>
      <c r="CV19" s="25">
        <v>1.3259999999999999E-3</v>
      </c>
      <c r="CW19" s="25">
        <v>9.8999999999999999E-4</v>
      </c>
      <c r="CX19" s="25">
        <v>7.000000000000001E-4</v>
      </c>
      <c r="CY19" s="25">
        <v>7.7399999999999995E-4</v>
      </c>
      <c r="CZ19" s="25">
        <v>8.1699999999999991E-4</v>
      </c>
      <c r="DA19" s="25">
        <v>7.3999999999999999E-4</v>
      </c>
      <c r="DB19" s="25">
        <v>5.6999999999999998E-4</v>
      </c>
      <c r="DC19" s="25">
        <v>8.5700000000000001E-4</v>
      </c>
      <c r="DD19" s="25">
        <v>5.2999999999999998E-4</v>
      </c>
      <c r="DE19" s="25">
        <v>7.1099999999999994E-4</v>
      </c>
      <c r="DF19" s="25">
        <v>4.7100000000000001E-4</v>
      </c>
      <c r="DG19" s="25">
        <v>4.44E-4</v>
      </c>
      <c r="DH19" s="25">
        <v>4.6999999999999999E-4</v>
      </c>
      <c r="DI19" s="25">
        <v>5.1999999999999995E-4</v>
      </c>
      <c r="DJ19" s="25">
        <v>1.1899999999999999E-3</v>
      </c>
      <c r="DK19" s="25">
        <v>5.4000000000000001E-4</v>
      </c>
      <c r="DL19" s="25">
        <v>8.8999999999999995E-4</v>
      </c>
      <c r="DM19" s="25">
        <v>1.09E-3</v>
      </c>
      <c r="DN19" s="25">
        <v>1.1299999999999999E-3</v>
      </c>
      <c r="DO19" s="25">
        <v>1.0199999999999999E-3</v>
      </c>
      <c r="DP19" s="25">
        <v>1.09E-3</v>
      </c>
      <c r="DQ19" s="25">
        <v>8.3099999999999992E-4</v>
      </c>
      <c r="DR19" s="25">
        <v>1.2389999999999999E-3</v>
      </c>
      <c r="DS19" s="25">
        <v>9.01E-4</v>
      </c>
      <c r="DT19" s="25">
        <v>1.16E-3</v>
      </c>
      <c r="DU19" s="25">
        <v>1.049E-3</v>
      </c>
      <c r="DV19" s="25">
        <v>1.5010000000000002E-3</v>
      </c>
      <c r="DW19" s="25">
        <v>1.549E-3</v>
      </c>
      <c r="DX19" s="25">
        <v>1.4649999999999999E-3</v>
      </c>
      <c r="DY19" s="25">
        <v>1.6200000000000001E-3</v>
      </c>
      <c r="DZ19" s="25">
        <v>1.529E-3</v>
      </c>
      <c r="EA19" s="25">
        <v>2.0409999999999998E-3</v>
      </c>
      <c r="EB19" s="25">
        <v>2.1099999999999999E-3</v>
      </c>
      <c r="EC19" s="25">
        <v>1.6200000000000001E-3</v>
      </c>
      <c r="ED19" s="25">
        <f>INDEX(Sheet1!$A$1:$Q$102,MATCH(Data!ED$5,Sheet1!$A$1:$A$102,0),(MATCH(Data!$B19,Sheet1!$A$1:$Q$1,0)))/100</f>
        <v>1.1429999999999999E-3</v>
      </c>
      <c r="EE19" s="25">
        <f>INDEX(Sheet1!$A$1:$Q$102,MATCH(Data!EE$5,Sheet1!$A$1:$A$102,0),(MATCH(Data!$B19,Sheet1!$A$1:$Q$1,0)))/100</f>
        <v>1.0499999999999999E-3</v>
      </c>
      <c r="EF19" s="25">
        <f>INDEX(Sheet1!$A$1:$Q$102,MATCH(Data!EF$5,Sheet1!$A$1:$A$102,0),(MATCH(Data!$B19,Sheet1!$A$1:$Q$1,0)))/100</f>
        <v>1.1000000000000001E-3</v>
      </c>
      <c r="EG19" s="25">
        <f>INDEX(Sheet1!$A$1:$Q$102,MATCH(Data!EG$5,Sheet1!$A$1:$A$102,0),(MATCH(Data!$B19,Sheet1!$A$1:$Q$1,0)))/100</f>
        <v>1.4099999999999998E-3</v>
      </c>
      <c r="EH19" s="25">
        <f>INDEX(Sheet1!$A$1:$Q$102,MATCH(Data!EH$5,Sheet1!$A$1:$A$102,0),(MATCH(Data!$B19,Sheet1!$A$1:$Q$1,0)))/100</f>
        <v>1.4499999999999999E-3</v>
      </c>
      <c r="EI19" s="25">
        <f>INDEX(Sheet1!$A$1:$Q$102,MATCH(Data!EI$5,Sheet1!$A$1:$A$102,0),(MATCH(Data!$B19,Sheet1!$A$1:$Q$1,0)))/100</f>
        <v>1.5160000000000002E-3</v>
      </c>
      <c r="EJ19" s="25">
        <f>INDEX(Sheet1!$A$1:$Q$102,MATCH(Data!EJ$5,Sheet1!$A$1:$A$102,0),(MATCH(Data!$B19,Sheet1!$A$1:$Q$1,0)))/100</f>
        <v>1.81E-3</v>
      </c>
      <c r="EK19" s="25">
        <f>INDEX(Sheet1!$A$1:$Q$102,MATCH(Data!EK$5,Sheet1!$A$1:$A$102,0),(MATCH(Data!$B19,Sheet1!$A$1:$Q$1,0)))/100</f>
        <v>1.7499999999999998E-3</v>
      </c>
      <c r="EL19" s="25">
        <f>INDEX(Sheet1!$A$1:$Q$102,MATCH(Data!EL$5,Sheet1!$A$1:$A$102,0),(MATCH(Data!$B19,Sheet1!$A$1:$Q$1,0)))/100</f>
        <v>1.4299999999999998E-3</v>
      </c>
      <c r="EM19" s="25">
        <f>INDEX(Sheet1!$A$1:$Q$102,MATCH(Data!EM$5,Sheet1!$A$1:$A$102,0),(MATCH(Data!$B19,Sheet1!$A$1:$Q$1,0)))/100</f>
        <v>1.3600000000000001E-3</v>
      </c>
      <c r="EN19" s="25">
        <f>INDEX(Sheet1!$A$1:$Q$102,MATCH(Data!EN$5,Sheet1!$A$1:$A$102,0),(MATCH(Data!$B19,Sheet1!$A$1:$Q$1,0)))/100</f>
        <v>1.3700000000000001E-3</v>
      </c>
      <c r="EO19" s="25">
        <f>INDEX(Sheet1!$A$1:$Q$102,MATCH(Data!EO$5,Sheet1!$A$1:$A$102,0),(MATCH(Data!$B19,Sheet1!$A$1:$Q$1,0)))/100</f>
        <v>1.3900000000000002E-3</v>
      </c>
      <c r="EP19" s="25">
        <f>INDEX(Sheet1!$A$1:$Q$102,MATCH(Data!EP$5,Sheet1!$A$1:$A$102,0),(MATCH(Data!$B19,Sheet1!$A$1:$Q$1,0)))/100</f>
        <v>1.09E-3</v>
      </c>
      <c r="EQ19" s="25">
        <f>INDEX(Sheet1!$A$1:$Q$102,MATCH(Data!EQ$5,Sheet1!$A$1:$A$102,0),(MATCH(Data!$B19,Sheet1!$A$1:$Q$1,0)))/100</f>
        <v>9.5E-4</v>
      </c>
      <c r="ER19" s="25">
        <f>INDEX(Sheet1!$A$1:$Q$102,MATCH(Data!ER$5,Sheet1!$A$1:$A$102,0),(MATCH(Data!$B19,Sheet1!$A$1:$Q$1,0)))/100</f>
        <v>6.4000000000000005E-4</v>
      </c>
      <c r="ES19" s="25">
        <f>INDEX(Sheet1!$A$1:$Q$102,MATCH(Data!ES$5,Sheet1!$A$1:$A$102,0),(MATCH(Data!$B19,Sheet1!$A$1:$Q$1,0)))/100</f>
        <v>2.9999999999999997E-4</v>
      </c>
      <c r="ET19" s="25">
        <f>INDEX(Sheet1!$A$1:$Q$102,MATCH(Data!ET$5,Sheet1!$A$1:$A$102,0),(MATCH(Data!$B19,Sheet1!$A$1:$Q$1,0)))/100</f>
        <v>-2.0000000000000001E-4</v>
      </c>
      <c r="EU19" s="25">
        <f>INDEX(Sheet1!$A$1:$Q$102,MATCH(Data!EU$5,Sheet1!$A$1:$A$102,0),(MATCH(Data!$B19,Sheet1!$A$1:$Q$1,0)))/100</f>
        <v>1.4999999999999999E-4</v>
      </c>
      <c r="EV19" s="25">
        <f>INDEX(Sheet1!$A$1:$Q$102,MATCH(Data!EV$5,Sheet1!$A$1:$A$102,0),(MATCH(Data!$B19,Sheet1!$A$1:$Q$1,0)))/100</f>
        <v>-1.7999999999999998E-4</v>
      </c>
      <c r="EW19" s="25">
        <f>INDEX(Sheet1!$A$1:$Q$102,MATCH(Data!EW$5,Sheet1!$A$1:$A$102,0),(MATCH(Data!$B19,Sheet1!$A$1:$Q$1,0)))/100</f>
        <v>-3.2000000000000003E-4</v>
      </c>
      <c r="EX19" s="25">
        <f>INDEX(Sheet1!$A$1:$Q$102,MATCH(Data!EX$5,Sheet1!$A$1:$A$102,0),(MATCH(Data!$B19,Sheet1!$A$1:$Q$1,0)))/100</f>
        <v>-5.6000000000000006E-4</v>
      </c>
      <c r="EY19" s="25">
        <f>INDEX(Sheet1!$A$1:$Q$102,MATCH(Data!EY$5,Sheet1!$A$1:$A$102,0),(MATCH(Data!$B19,Sheet1!$A$1:$Q$1,0)))/100</f>
        <v>-5.9999999999999995E-4</v>
      </c>
      <c r="EZ19" s="25">
        <f>INDEX(Sheet1!$A$1:$Q$102,MATCH(Data!EZ$5,Sheet1!$A$1:$A$102,0),(MATCH(Data!$B19,Sheet1!$A$1:$Q$1,0)))/100</f>
        <v>-2.9999999999999997E-4</v>
      </c>
      <c r="FA19" s="25">
        <f>INDEX(Sheet1!$A$1:$Q$102,MATCH(Data!FA$5,Sheet1!$A$1:$A$102,0),(MATCH(Data!$B19,Sheet1!$A$1:$Q$1,0)))/100</f>
        <v>1.0999999999999999E-4</v>
      </c>
      <c r="FB19" s="25">
        <f>INDEX(Sheet1!$A$1:$Q$102,MATCH(Data!FB$5,Sheet1!$A$1:$A$102,0),(MATCH(Data!$B19,Sheet1!$A$1:$Q$1,0)))/100</f>
        <v>3.0000000000000001E-5</v>
      </c>
      <c r="FC19" s="25">
        <f>INDEX(Sheet1!$A$1:$Q$102,MATCH(Data!FC$5,Sheet1!$A$1:$A$102,0),(MATCH(Data!$B19,Sheet1!$A$1:$Q$1,0)))/100</f>
        <v>-1.4999999999999999E-4</v>
      </c>
      <c r="FD19" s="25">
        <f>INDEX(Sheet1!$A$1:$Q$102,MATCH(Data!FD$5,Sheet1!$A$1:$A$102,0),(MATCH(Data!$B19,Sheet1!$A$1:$Q$1,0)))/100</f>
        <v>-4.0000000000000002E-4</v>
      </c>
      <c r="FE19" s="25">
        <f>INDEX(Sheet1!$A$1:$Q$102,MATCH(Data!FE$5,Sheet1!$A$1:$A$102,0),(MATCH(Data!$B19,Sheet1!$A$1:$Q$1,0)))/100</f>
        <v>-2.0000000000000001E-4</v>
      </c>
      <c r="FF19" s="25">
        <f>INDEX(Sheet1!$A$1:$Q$102,MATCH(Data!FF$5,Sheet1!$A$1:$A$102,0),(MATCH(Data!$B19,Sheet1!$A$1:$Q$1,0)))/100</f>
        <v>-2.0000000000000001E-4</v>
      </c>
      <c r="FG19" s="25">
        <f>INDEX(Sheet1!$A$1:$Q$102,MATCH(Data!FG$5,Sheet1!$A$1:$A$102,0),(MATCH(Data!$B19,Sheet1!$A$1:$Q$1,0)))/100</f>
        <v>-4.0000000000000002E-4</v>
      </c>
      <c r="FH19" s="25">
        <f>INDEX(Sheet1!$A$1:$Q$102,MATCH(Data!FH$5,Sheet1!$A$1:$A$102,0),(MATCH(Data!$B19,Sheet1!$A$1:$Q$1,0)))/100</f>
        <v>-4.0000000000000002E-4</v>
      </c>
      <c r="FI19" s="25">
        <f>INDEX(Sheet1!$A$1:$Q$102,MATCH(Data!FI$5,Sheet1!$A$1:$A$102,0),(MATCH(Data!$B19,Sheet1!$A$1:$Q$1,0)))/100</f>
        <v>-5.0000000000000001E-4</v>
      </c>
      <c r="FJ19" s="25">
        <f>INDEX(Sheet1!$A$1:$Q$102,MATCH(Data!FJ$5,Sheet1!$A$1:$A$102,0),(MATCH(Data!$B19,Sheet1!$A$1:$Q$1,0)))/100</f>
        <v>-5.9999999999999995E-4</v>
      </c>
      <c r="FK19" s="25">
        <f>INDEX(Sheet1!$A$1:$Q$102,MATCH(Data!FK$5,Sheet1!$A$1:$A$102,0),(MATCH(Data!$B19,Sheet1!$A$1:$Q$1,0)))/100</f>
        <v>-8.0000000000000004E-4</v>
      </c>
      <c r="FL19" s="25">
        <f>INDEX(Sheet1!$A$1:$Q$102,MATCH(Data!FL$5,Sheet1!$A$1:$A$102,0),(MATCH(Data!$B19,Sheet1!$A$1:$Q$1,0)))/100</f>
        <v>-1E-3</v>
      </c>
      <c r="FM19" s="25">
        <f>INDEX(Sheet1!$A$1:$Q$102,MATCH(Data!FM$5,Sheet1!$A$1:$A$102,0),(MATCH(Data!$B19,Sheet1!$A$1:$Q$1,0)))/100</f>
        <v>-1E-3</v>
      </c>
      <c r="FN19" s="25">
        <f>INDEX(Sheet1!$A$1:$Q$102,MATCH(Data!FN$5,Sheet1!$A$1:$A$102,0),(MATCH(Data!$B19,Sheet1!$A$1:$Q$1,0)))/100</f>
        <v>-1.2999999999999999E-3</v>
      </c>
      <c r="FO19" s="25">
        <f>INDEX(Sheet1!$A$1:$Q$102,MATCH(Data!FO$5,Sheet1!$A$1:$A$102,0),(MATCH(Data!$B19,Sheet1!$A$1:$Q$1,0)))/100</f>
        <v>-1.5E-3</v>
      </c>
      <c r="FP19" s="25">
        <f>INDEX(Sheet1!$A$1:$Q$102,MATCH(Data!FP$5,Sheet1!$A$1:$A$102,0),(MATCH(Data!$B19,Sheet1!$A$1:$Q$1,0)))/100</f>
        <v>-1.1999999999999999E-3</v>
      </c>
      <c r="FQ19" s="25">
        <f>INDEX(Sheet1!$A$1:$Q$102,MATCH(Data!FQ$5,Sheet1!$A$1:$A$102,0),(MATCH(Data!$B19,Sheet1!$A$1:$Q$1,0)))/100</f>
        <v>-1.5E-3</v>
      </c>
      <c r="FR19" s="25">
        <f>INDEX(Sheet1!$A$1:$Q$102,MATCH(Data!FR$5,Sheet1!$A$1:$A$102,0),(MATCH(Data!$B19,Sheet1!$A$1:$Q$1,0)))/100</f>
        <v>-1.8E-3</v>
      </c>
      <c r="FS19" s="25">
        <f>INDEX(Sheet1!$A$1:$Q$102,MATCH(Data!FS$5,Sheet1!$A$1:$A$102,0),(MATCH(Data!$B19,Sheet1!$A$1:$Q$1,0)))/100</f>
        <v>-2.0409999999999998E-3</v>
      </c>
      <c r="FT19" s="25">
        <f>INDEX(Sheet1!$A$1:$Q$102,MATCH(Data!FT$5,Sheet1!$A$1:$A$102,0),(MATCH(Data!$B19,Sheet1!$A$1:$Q$1,0)))/100</f>
        <v>-2.0690000000000001E-3</v>
      </c>
      <c r="FU19" s="25">
        <f>INDEX(Sheet1!$A$1:$Q$102,MATCH(Data!FU$5,Sheet1!$A$1:$A$102,0),(MATCH(Data!$B19,Sheet1!$A$1:$Q$1,0)))/100</f>
        <v>-2.1589999999999999E-3</v>
      </c>
      <c r="FV19" s="25">
        <f>INDEX(Sheet1!$A$1:$Q$102,MATCH(Data!FV$5,Sheet1!$A$1:$A$102,0),(MATCH(Data!$B19,Sheet1!$A$1:$Q$1,0)))/100</f>
        <v>-2.2000000000000001E-3</v>
      </c>
      <c r="FW19" s="25">
        <f>INDEX(Sheet1!$A$1:$Q$102,MATCH(Data!FW$5,Sheet1!$A$1:$A$102,0),(MATCH(Data!$B19,Sheet1!$A$1:$Q$1,0)))/100</f>
        <v>-2.31E-3</v>
      </c>
      <c r="FX19" s="25">
        <f>INDEX(Sheet1!$A$1:$Q$102,MATCH(Data!FX$5,Sheet1!$A$1:$A$102,0),(MATCH(Data!$B19,Sheet1!$A$1:$Q$1,0)))/100</f>
        <v>-3.2000000000000002E-3</v>
      </c>
      <c r="FY19" s="25">
        <f>INDEX(Sheet1!$A$1:$Q$102,MATCH(Data!FY$5,Sheet1!$A$1:$A$102,0),(MATCH(Data!$B19,Sheet1!$A$1:$Q$1,0)))/100</f>
        <v>-2.5000000000000001E-3</v>
      </c>
      <c r="FZ19" s="25">
        <f>INDEX(Sheet1!$A$1:$Q$102,MATCH(Data!FZ$5,Sheet1!$A$1:$A$102,0),(MATCH(Data!$B19,Sheet1!$A$1:$Q$1,0)))/100</f>
        <v>-2.5999999999999999E-3</v>
      </c>
      <c r="GA19" s="25">
        <f>INDEX(Sheet1!$A$1:$Q$102,MATCH(Data!GA$5,Sheet1!$A$1:$A$102,0),(MATCH(Data!$B19,Sheet1!$A$1:$Q$1,0)))/100</f>
        <v>-2.3E-3</v>
      </c>
      <c r="GB19" s="25">
        <f>INDEX(Sheet1!$A$1:$Q$102,MATCH(Data!GB$5,Sheet1!$A$1:$A$102,0),(MATCH(Data!$B19,Sheet1!$A$1:$Q$1,0)))/100</f>
        <v>-1E-3</v>
      </c>
      <c r="GC19" s="25">
        <f>INDEX(Sheet1!$A$1:$Q$102,MATCH(Data!GC$5,Sheet1!$A$1:$A$102,0),(MATCH(Data!$B19,Sheet1!$A$1:$Q$1,0)))/100</f>
        <v>-7.000000000000001E-4</v>
      </c>
      <c r="GD19" s="25">
        <f>INDEX(Sheet1!$A$1:$Q$102,MATCH(Data!GD$5,Sheet1!$A$1:$A$102,0),(MATCH(Data!$B19,Sheet1!$A$1:$Q$1,0)))/100</f>
        <v>-4.0000000000000002E-4</v>
      </c>
      <c r="GE19" s="25">
        <f>INDEX(Sheet1!$A$1:$Q$102,MATCH(Data!GE$5,Sheet1!$A$1:$A$102,0),(MATCH(Data!$B19,Sheet1!$A$1:$Q$1,0)))/100</f>
        <v>9.8999999999999999E-4</v>
      </c>
      <c r="GF19" s="25">
        <f>INDEX(Sheet1!$A$1:$Q$102,MATCH(Data!GF$5,Sheet1!$A$1:$A$102,0),(MATCH(Data!$B19,Sheet1!$A$1:$Q$1,0)))/100</f>
        <v>1.06E-3</v>
      </c>
      <c r="GG19" s="25">
        <f>INDEX(Sheet1!$A$1:$Q$102,MATCH(Data!GG$5,Sheet1!$A$1:$A$102,0),(MATCH(Data!$B19,Sheet1!$A$1:$Q$1,0)))/100</f>
        <v>7.3099999999999999E-4</v>
      </c>
      <c r="GH19" s="25">
        <f>INDEX(Sheet1!$A$1:$Q$102,MATCH(Data!GH$5,Sheet1!$A$1:$A$102,0),(MATCH(Data!$B19,Sheet1!$A$1:$Q$1,0)))/100</f>
        <v>1.4000000000000001E-4</v>
      </c>
      <c r="GI19" s="25">
        <f>INDEX(Sheet1!$A$1:$Q$102,MATCH(Data!GI$5,Sheet1!$A$1:$A$102,0),(MATCH(Data!$B19,Sheet1!$A$1:$Q$1,0)))/100</f>
        <v>5.8E-4</v>
      </c>
      <c r="GJ19" s="25">
        <f>INDEX(Sheet1!$A$1:$Q$102,MATCH(Data!GJ$5,Sheet1!$A$1:$A$102,0),(MATCH(Data!$B19,Sheet1!$A$1:$Q$1,0)))/100</f>
        <v>1.3650000000000001E-3</v>
      </c>
      <c r="GK19" s="25">
        <f>INDEX(Sheet1!$A$1:$Q$102,MATCH(Data!GK$5,Sheet1!$A$1:$A$102,0),(MATCH(Data!$B19,Sheet1!$A$1:$Q$1,0)))/100</f>
        <v>4.0000000000000002E-4</v>
      </c>
      <c r="GL19" s="25">
        <f>INDEX(Sheet1!$A$1:$Q$102,MATCH(Data!GL$5,Sheet1!$A$1:$A$102,0),(MATCH(Data!$B19,Sheet1!$A$1:$Q$1,0)))/100</f>
        <v>-3.3E-4</v>
      </c>
      <c r="GM19" s="25">
        <f>INDEX(Sheet1!$A$1:$Q$102,MATCH(Data!GM$5,Sheet1!$A$1:$A$102,0),(MATCH(Data!$B19,Sheet1!$A$1:$Q$1,0)))/100</f>
        <v>-4.0000000000000002E-4</v>
      </c>
      <c r="GN19" s="25">
        <f>INDEX(Sheet1!$A$1:$Q$102,MATCH(Data!GN$5,Sheet1!$A$1:$A$102,0),(MATCH(Data!$B19,Sheet1!$A$1:$Q$1,0)))/100</f>
        <v>-2.0000000000000001E-4</v>
      </c>
      <c r="GO19" s="25">
        <f>INDEX(Sheet1!$A$1:$Q$102,MATCH(Data!GO$5,Sheet1!$A$1:$A$102,0),(MATCH(Data!$B19,Sheet1!$A$1:$Q$1,0)))/100</f>
        <v>-2.9999999999999997E-4</v>
      </c>
      <c r="GP19" s="25">
        <f>INDEX(Sheet1!$A$1:$Q$102,MATCH(Data!GP$5,Sheet1!$A$1:$A$102,0),(MATCH(Data!$B19,Sheet1!$A$1:$Q$1,0)))/100</f>
        <v>-2.9999999999999997E-4</v>
      </c>
      <c r="GQ19" s="25">
        <f>INDEX(Sheet1!$A$1:$Q$102,MATCH(Data!GQ$5,Sheet1!$A$1:$A$102,0),(MATCH(Data!$B19,Sheet1!$A$1:$Q$1,0)))/100</f>
        <v>-2.9999999999999997E-4</v>
      </c>
      <c r="GR19" s="25">
        <f>INDEX(Sheet1!$A$1:$Q$102,MATCH(Data!GR$5,Sheet1!$A$1:$A$102,0),(MATCH(Data!$B19,Sheet1!$A$1:$Q$1,0)))/100</f>
        <v>-2.81E-4</v>
      </c>
      <c r="GS19" s="25">
        <f>INDEX(Sheet1!$A$1:$Q$102,MATCH(Data!GS$5,Sheet1!$A$1:$A$102,0),(MATCH(Data!$B19,Sheet1!$A$1:$Q$1,0)))/100</f>
        <v>4.6000000000000001E-4</v>
      </c>
      <c r="GT19" s="25">
        <f>INDEX(Sheet1!$A$1:$Q$102,MATCH(Data!GT$5,Sheet1!$A$1:$A$102,0),(MATCH(Data!$B19,Sheet1!$A$1:$Q$1,0)))/100</f>
        <v>3.6999999999999999E-4</v>
      </c>
      <c r="GU19" s="25">
        <f>INDEX(Sheet1!$A$1:$Q$102,MATCH(Data!GU$5,Sheet1!$A$1:$A$102,0),(MATCH(Data!$B19,Sheet1!$A$1:$Q$1,0)))/100</f>
        <v>1.0999999999999999E-4</v>
      </c>
      <c r="GV19" s="25">
        <f>INDEX(Sheet1!$A$1:$Q$102,MATCH(Data!GV$5,Sheet1!$A$1:$A$102,0),(MATCH(Data!$B19,Sheet1!$A$1:$Q$1,0)))/100</f>
        <v>1.0999999999999999E-4</v>
      </c>
      <c r="GW19" s="25">
        <f>INDEX(Sheet1!$A$1:$Q$102,MATCH(Data!GW$5,Sheet1!$A$1:$A$102,0),(MATCH(Data!$B19,Sheet1!$A$1:$Q$1,0)))/100</f>
        <v>7.4999999999999993E-5</v>
      </c>
      <c r="GX19" s="25">
        <f>INDEX(Sheet1!$A$1:$Q$102,MATCH(Data!GX$5,Sheet1!$A$1:$A$102,0),(MATCH(Data!$B19,Sheet1!$A$1:$Q$1,0)))/100</f>
        <v>-2.6899999999999998E-4</v>
      </c>
      <c r="GY19" s="25">
        <f>INDEX(Sheet1!$A$1:$Q$102,MATCH(Data!GY$5,Sheet1!$A$1:$A$102,0),(MATCH(Data!$B19,Sheet1!$A$1:$Q$1,0)))/100</f>
        <v>-5.9999999999999995E-4</v>
      </c>
      <c r="GZ19" s="25">
        <f>INDEX(Sheet1!$A$1:$Q$102,MATCH(Data!GZ$5,Sheet1!$A$1:$A$102,0),(MATCH(Data!$B19,Sheet1!$A$1:$Q$1,0)))/100</f>
        <v>-8.9999999999999998E-4</v>
      </c>
      <c r="HA19" s="25">
        <f>INDEX(Sheet1!$A$1:$Q$102,MATCH(Data!HA$5,Sheet1!$A$1:$A$102,0),(MATCH(Data!$B19,Sheet1!$A$1:$Q$1,0)))/100</f>
        <v>-8.0000000000000004E-4</v>
      </c>
      <c r="HB19" s="25">
        <f>INDEX(Sheet1!$A$1:$Q$102,MATCH(Data!HB$5,Sheet1!$A$1:$A$102,0),(MATCH(Data!$B19,Sheet1!$A$1:$Q$1,0)))/100</f>
        <v>-5.5900000000000004E-4</v>
      </c>
      <c r="HC19" s="25">
        <f>INDEX(Sheet1!$A$1:$Q$102,MATCH(Data!HC$5,Sheet1!$A$1:$A$102,0),(MATCH(Data!$B19,Sheet1!$A$1:$Q$1,0)))/100</f>
        <v>-5.0000000000000001E-4</v>
      </c>
      <c r="HD19" s="25">
        <f>INDEX(Sheet1!$A$1:$Q$102,MATCH(Data!HD$5,Sheet1!$A$1:$A$102,0),(MATCH(Data!$B19,Sheet1!$A$1:$Q$1,0)))/100</f>
        <v>2.0000000000000002E-5</v>
      </c>
      <c r="HE19" s="25">
        <f>INDEX(Sheet1!$A$1:$Q$102,MATCH(Data!HE$5,Sheet1!$A$1:$A$102,0),(MATCH(Data!$B19,Sheet1!$A$1:$Q$1,0)))/100</f>
        <v>-2.0000000000000001E-4</v>
      </c>
      <c r="HF19" s="25">
        <f>INDEX(Sheet1!$A$1:$Q$102,MATCH(Data!HF$5,Sheet1!$A$1:$A$102,0),(MATCH(Data!$B19,Sheet1!$A$1:$Q$1,0)))/100</f>
        <v>-7.2599999999999997E-4</v>
      </c>
      <c r="HG19" s="25">
        <f>INDEX(Sheet1!$A$1:$Q$102,MATCH(Data!HG$5,Sheet1!$A$1:$A$102,0),(MATCH(Data!$B19,Sheet1!$A$1:$Q$1,0)))/100</f>
        <v>-5.0000000000000001E-4</v>
      </c>
      <c r="HH19" s="25">
        <f>INDEX(Sheet1!$A$1:$Q$102,MATCH(Data!HH$5,Sheet1!$A$1:$A$102,0),(MATCH(Data!$B19,Sheet1!$A$1:$Q$1,0)))/100</f>
        <v>-7.000000000000001E-4</v>
      </c>
      <c r="HI19" s="25">
        <f>INDEX(Sheet1!$A$1:$Q$102,MATCH(Data!HI$5,Sheet1!$A$1:$A$102,0),(MATCH(Data!$B19,Sheet1!$A$1:$Q$1,0)))/100</f>
        <v>-8.9999999999999998E-4</v>
      </c>
      <c r="HJ19" s="25">
        <f>INDEX(Sheet1!$A$1:$Q$102,MATCH(Data!HJ$5,Sheet1!$A$1:$A$102,0),(MATCH(Data!$B19,Sheet1!$A$1:$Q$1,0)))/100</f>
        <v>-1.5E-3</v>
      </c>
      <c r="HK19" s="25">
        <f>INDEX(Sheet1!$A$1:$Q$102,MATCH(Data!HK$5,Sheet1!$A$1:$A$102,0),(MATCH(Data!$B19,Sheet1!$A$1:$Q$1,0)))/100</f>
        <v>-1.5E-3</v>
      </c>
      <c r="HL19" s="25">
        <f>INDEX(Sheet1!$A$1:$Q$102,MATCH(Data!HL$5,Sheet1!$A$1:$A$102,0),(MATCH(Data!$B19,Sheet1!$A$1:$Q$1,0)))/100</f>
        <v>-1.4000000000000002E-3</v>
      </c>
      <c r="HM19" s="25">
        <f>INDEX(Sheet1!$A$1:$Q$102,MATCH(Data!HM$5,Sheet1!$A$1:$A$102,0),(MATCH(Data!$B19,Sheet1!$A$1:$Q$1,0)))/100</f>
        <v>-1.5E-3</v>
      </c>
      <c r="HN19" s="25">
        <f>INDEX(Sheet1!$A$1:$Q$102,MATCH(Data!HN$5,Sheet1!$A$1:$A$102,0),(MATCH(Data!$B19,Sheet1!$A$1:$Q$1,0)))/100</f>
        <v>-1E-3</v>
      </c>
      <c r="HO19" s="25">
        <f>INDEX(Sheet1!$A$1:$Q$102,MATCH(Data!HO$5,Sheet1!$A$1:$A$102,0),(MATCH(Data!$B19,Sheet1!$A$1:$Q$1,0)))/100</f>
        <v>-1.4000000000000002E-3</v>
      </c>
      <c r="HP19" s="25">
        <f>INDEX(Sheet1!$A$1:$Q$102,MATCH(Data!HP$5,Sheet1!$A$1:$A$102,0),(MATCH(Data!$B19,Sheet1!$A$1:$Q$1,0)))/100</f>
        <v>-1.1000000000000001E-3</v>
      </c>
      <c r="HQ19" s="25">
        <f>INDEX(Sheet1!$A$1:$Q$102,MATCH(Data!HQ$5,Sheet1!$A$1:$A$102,0),(MATCH(Data!$B19,Sheet1!$A$1:$Q$1,0)))/100</f>
        <v>-1.1000000000000001E-3</v>
      </c>
      <c r="HR19" s="25">
        <f>INDEX(Sheet1!$A$1:$Q$102,MATCH(Data!HR$5,Sheet1!$A$1:$A$102,0),(MATCH(Data!$B19,Sheet1!$A$1:$Q$1,0)))/100</f>
        <v>-1.2999999999999999E-3</v>
      </c>
      <c r="HS19" s="25">
        <f>INDEX(Sheet1!$A$1:$Q$102,MATCH(Data!HS$5,Sheet1!$A$1:$A$102,0),(MATCH(Data!$B19,Sheet1!$A$1:$Q$1,0)))/100</f>
        <v>-1.5E-3</v>
      </c>
      <c r="HT19" s="25">
        <f>INDEX(Sheet1!$A$1:$Q$102,MATCH(Data!HT$5,Sheet1!$A$1:$A$102,0),(MATCH(Data!$B19,Sheet1!$A$1:$Q$1,0)))/100</f>
        <v>-1.6000000000000001E-3</v>
      </c>
      <c r="HU19" s="25">
        <f>INDEX(Sheet1!$A$1:$Q$102,MATCH(Data!HU$5,Sheet1!$A$1:$A$102,0),(MATCH(Data!$B19,Sheet1!$A$1:$Q$1,0)))/100</f>
        <v>-1.5E-3</v>
      </c>
      <c r="HV19" s="25">
        <f>INDEX(Sheet1!$A$1:$Q$110,MATCH(Data!HV$5,Sheet1!$A$1:$A$110,0),(MATCH(Data!$B19,Sheet1!$A$1:$Q$1,0)))/100</f>
        <v>-1.2999999999999999E-3</v>
      </c>
      <c r="HW19" s="25">
        <f>INDEX(Sheet1!$A$1:$Q$110,MATCH(Data!HW$5,Sheet1!$A$1:$A$110,0),(MATCH(Data!$B19,Sheet1!$A$1:$Q$1,0)))/100</f>
        <v>-1.1999999999999999E-3</v>
      </c>
      <c r="HX19" s="25">
        <f>INDEX(Sheet1!$A$1:$Q$110,MATCH(Data!HX$5,Sheet1!$A$1:$A$110,0),(MATCH(Data!$B19,Sheet1!$A$1:$Q$1,0)))/100</f>
        <v>-1.1999999999999999E-3</v>
      </c>
      <c r="HY19" s="25">
        <f>INDEX(Sheet1!$A$1:$Q$110,MATCH(Data!HY$5,Sheet1!$A$1:$A$110,0),(MATCH(Data!$B19,Sheet1!$A$1:$Q$1,0)))/100</f>
        <v>-1.2999999999999999E-3</v>
      </c>
      <c r="HZ19" s="25">
        <f>INDEX(Sheet1!$A$1:$Q$110,MATCH(Data!HZ$5,Sheet1!$A$1:$A$110,0),(MATCH(Data!$B19,Sheet1!$A$1:$Q$1,0)))/100</f>
        <v>-1.2999999999999999E-3</v>
      </c>
      <c r="IA19" s="25">
        <f>INDEX(Sheet1!$A$1:$Q$110,MATCH(Data!IA$5,Sheet1!$A$1:$A$110,0),(MATCH(Data!$B19,Sheet1!$A$1:$Q$1,0)))/100</f>
        <v>-1.4000000000000002E-3</v>
      </c>
      <c r="IB19" s="25">
        <f>INDEX(Sheet1!$A$1:$Q$110,MATCH(Data!IB$5,Sheet1!$A$1:$A$110,0),(MATCH(Data!$B19,Sheet1!$A$1:$Q$1,0)))/100</f>
        <v>-1E-3</v>
      </c>
      <c r="IC19" s="25">
        <f>INDEX(Sheet1!$A$1:$Q$114,MATCH(Data!IC$5,Sheet1!$A$1:$A$114,0),(MATCH(Data!$B19,Sheet1!$A$1:$Q$1,0)))/100</f>
        <v>-1.1000000000000001E-3</v>
      </c>
      <c r="ID19" s="25">
        <f>INDEX(Sheet1!$A$1:$Q$114,MATCH(Data!ID$5,Sheet1!$A$1:$A$114,0),(MATCH(Data!$B19,Sheet1!$A$1:$Q$1,0)))/100</f>
        <v>-1.32E-3</v>
      </c>
      <c r="IE19" s="25">
        <f>INDEX(Sheet1!$A$1:$Q$114,MATCH(Data!IE$5,Sheet1!$A$1:$A$114,0),(MATCH(Data!$B19,Sheet1!$A$1:$Q$1,0)))/100</f>
        <v>-1.1999999999999999E-3</v>
      </c>
      <c r="IF19" s="25">
        <f>INDEX(Sheet1!$A$1:$Q$114,MATCH(Data!IF$5,Sheet1!$A$1:$A$114,0),(MATCH(Data!$B19,Sheet1!$A$1:$Q$1,0)))/100</f>
        <v>-1E-3</v>
      </c>
      <c r="IG19" s="25">
        <f>INDEX(Sheet1!$A$1:$Q$114,MATCH(Data!IG$5,Sheet1!$A$1:$A$114,0),(MATCH(Data!$B19,Sheet1!$A$1:$Q$1,0)))/100</f>
        <v>-8.9999999999999998E-4</v>
      </c>
      <c r="IH19" s="25">
        <f>INDEX(Sheet1!$A$1:$Q$120,MATCH(Data!IH$5,Sheet1!$A$1:$A$120,0),(MATCH(Data!$B19,Sheet1!$A$1:$Q$1,0)))/100</f>
        <v>-8.9700000000000001E-4</v>
      </c>
      <c r="II19" s="25">
        <f>INDEX(Sheet1!$A$1:$Q$120,MATCH(Data!II$5,Sheet1!$A$1:$A$120,0),(MATCH(Data!$B19,Sheet1!$A$1:$Q$1,0)))/100</f>
        <v>-6.7000000000000002E-4</v>
      </c>
      <c r="IJ19" s="25">
        <f>INDEX(Sheet1!$A$1:$Q$120,MATCH(Data!IJ$5,Sheet1!$A$1:$A$120,0),(MATCH(Data!$B19,Sheet1!$A$1:$Q$1,0)))/100</f>
        <v>-4.2999999999999999E-4</v>
      </c>
    </row>
    <row r="20" spans="2:244" x14ac:dyDescent="0.35">
      <c r="B20" s="4" t="s">
        <v>57</v>
      </c>
      <c r="C20" s="12"/>
      <c r="D20" s="25">
        <v>6.5400000000000007E-3</v>
      </c>
      <c r="E20" s="25">
        <v>6.424E-3</v>
      </c>
      <c r="F20" s="25">
        <v>6.4200000000000004E-3</v>
      </c>
      <c r="G20" s="25">
        <v>5.8599999999999998E-3</v>
      </c>
      <c r="H20" s="25">
        <v>5.45E-3</v>
      </c>
      <c r="I20" s="25">
        <v>5.7660000000000003E-3</v>
      </c>
      <c r="J20" s="25">
        <v>5.6310000000000006E-3</v>
      </c>
      <c r="K20" s="25">
        <v>5.9899999999999997E-3</v>
      </c>
      <c r="L20" s="25">
        <v>6.3699999999999998E-3</v>
      </c>
      <c r="M20" s="25">
        <v>7.1300000000000001E-3</v>
      </c>
      <c r="N20" s="25">
        <v>7.2240000000000004E-3</v>
      </c>
      <c r="O20" s="25">
        <v>6.7459999999999994E-3</v>
      </c>
      <c r="P20" s="25">
        <v>6.5190000000000005E-3</v>
      </c>
      <c r="Q20" s="25">
        <v>6.0999999999999995E-3</v>
      </c>
      <c r="R20" s="25">
        <v>6.0599999999999994E-3</v>
      </c>
      <c r="S20" s="25">
        <v>6.012E-3</v>
      </c>
      <c r="T20" s="25">
        <v>5.8890000000000001E-3</v>
      </c>
      <c r="U20" s="25">
        <v>5.79E-3</v>
      </c>
      <c r="V20" s="25">
        <v>5.3800000000000002E-3</v>
      </c>
      <c r="W20" s="25">
        <v>5.28E-3</v>
      </c>
      <c r="X20" s="25">
        <v>5.2190000000000005E-3</v>
      </c>
      <c r="Y20" s="25">
        <v>5.0800000000000003E-3</v>
      </c>
      <c r="Z20" s="25">
        <v>5.0099999999999997E-3</v>
      </c>
      <c r="AA20" s="25">
        <v>4.5399999999999998E-3</v>
      </c>
      <c r="AB20" s="25">
        <v>4.1270000000000005E-3</v>
      </c>
      <c r="AC20" s="25">
        <v>3.2700000000000003E-3</v>
      </c>
      <c r="AD20" s="25">
        <v>3.0570000000000003E-3</v>
      </c>
      <c r="AE20" s="25">
        <v>3.0000000000000001E-3</v>
      </c>
      <c r="AF20" s="25">
        <v>2.5300000000000001E-3</v>
      </c>
      <c r="AG20" s="25">
        <v>2.6479999999999997E-3</v>
      </c>
      <c r="AH20" s="25">
        <v>2.7600000000000003E-3</v>
      </c>
      <c r="AI20" s="25">
        <v>2.48E-3</v>
      </c>
      <c r="AJ20" s="25">
        <v>2.15E-3</v>
      </c>
      <c r="AK20" s="25">
        <v>1.23E-3</v>
      </c>
      <c r="AL20" s="25">
        <v>-1.15E-4</v>
      </c>
      <c r="AM20" s="25">
        <v>1.01E-3</v>
      </c>
      <c r="AN20" s="25">
        <v>7.3999999999999999E-4</v>
      </c>
      <c r="AO20" s="25">
        <v>9.3999999999999997E-4</v>
      </c>
      <c r="AP20" s="25">
        <v>1.5100000000000001E-3</v>
      </c>
      <c r="AQ20" s="25">
        <v>1.2540000000000001E-3</v>
      </c>
      <c r="AR20" s="25">
        <v>1.3700000000000001E-3</v>
      </c>
      <c r="AS20" s="25">
        <v>4.8300000000000003E-4</v>
      </c>
      <c r="AT20" s="25">
        <v>2.5000000000000001E-5</v>
      </c>
      <c r="AU20" s="25">
        <v>3.6999999999999999E-4</v>
      </c>
      <c r="AV20" s="25">
        <v>4.5800000000000002E-4</v>
      </c>
      <c r="AW20" s="25">
        <v>6.9000000000000008E-4</v>
      </c>
      <c r="AX20" s="25">
        <v>5.5000000000000003E-4</v>
      </c>
      <c r="AY20" s="25">
        <v>8.7999999999999992E-4</v>
      </c>
      <c r="AZ20" s="25">
        <v>2.3599999999999997E-3</v>
      </c>
      <c r="BA20" s="25">
        <v>1.5299999999999999E-3</v>
      </c>
      <c r="BB20" s="25">
        <v>2.16E-3</v>
      </c>
      <c r="BC20" s="25">
        <v>2.7300000000000002E-3</v>
      </c>
      <c r="BD20" s="25">
        <v>2.65E-3</v>
      </c>
      <c r="BE20" s="25">
        <v>3.0499999999999998E-3</v>
      </c>
      <c r="BF20" s="25">
        <v>4.3099999999999996E-3</v>
      </c>
      <c r="BG20" s="25">
        <v>3.65E-3</v>
      </c>
      <c r="BH20" s="25">
        <v>3.3500000000000001E-3</v>
      </c>
      <c r="BI20" s="25">
        <v>2.9099999999999998E-3</v>
      </c>
      <c r="BJ20" s="25">
        <v>2.7400000000000002E-3</v>
      </c>
      <c r="BK20" s="25">
        <v>2.2799999999999999E-3</v>
      </c>
      <c r="BL20" s="25">
        <v>1.7699999999999999E-3</v>
      </c>
      <c r="BM20" s="25">
        <v>1.06E-3</v>
      </c>
      <c r="BN20" s="25">
        <v>1.64E-3</v>
      </c>
      <c r="BO20" s="25">
        <v>1.57E-3</v>
      </c>
      <c r="BP20" s="25">
        <v>1.7499999999999998E-3</v>
      </c>
      <c r="BQ20" s="25">
        <v>1.8799999999999999E-3</v>
      </c>
      <c r="BR20" s="25">
        <v>2.1700000000000001E-3</v>
      </c>
      <c r="BS20" s="25">
        <v>2.1700000000000001E-3</v>
      </c>
      <c r="BT20" s="25">
        <v>1.7899999999999999E-3</v>
      </c>
      <c r="BU20" s="25">
        <v>1.8400000000000001E-3</v>
      </c>
      <c r="BV20" s="25">
        <v>1.99E-3</v>
      </c>
      <c r="BW20" s="25">
        <v>1.9400000000000001E-3</v>
      </c>
      <c r="BX20" s="25">
        <v>2.32E-3</v>
      </c>
      <c r="BY20" s="25">
        <v>2.97E-3</v>
      </c>
      <c r="BZ20" s="25">
        <v>3.5499999999999998E-3</v>
      </c>
      <c r="CA20" s="25">
        <v>3.3050000000000002E-3</v>
      </c>
      <c r="CB20" s="25">
        <v>3.96E-3</v>
      </c>
      <c r="CC20" s="25">
        <v>4.0899999999999999E-3</v>
      </c>
      <c r="CD20" s="25">
        <v>3.8600000000000001E-3</v>
      </c>
      <c r="CE20" s="25">
        <v>4.3E-3</v>
      </c>
      <c r="CF20" s="25">
        <v>4.6300000000000004E-3</v>
      </c>
      <c r="CG20" s="25">
        <v>3.9399999999999999E-3</v>
      </c>
      <c r="CH20" s="25">
        <v>3.7099999999999998E-3</v>
      </c>
      <c r="CI20" s="25">
        <v>3.8E-3</v>
      </c>
      <c r="CJ20" s="25">
        <v>4.3400000000000001E-3</v>
      </c>
      <c r="CK20" s="25">
        <v>4.5999999999999999E-3</v>
      </c>
      <c r="CL20" s="25">
        <v>4.4400000000000004E-3</v>
      </c>
      <c r="CM20" s="25">
        <v>4.5009999999999998E-3</v>
      </c>
      <c r="CN20" s="25">
        <v>3.9709999999999997E-3</v>
      </c>
      <c r="CO20" s="25">
        <v>4.2170000000000003E-3</v>
      </c>
      <c r="CP20" s="25">
        <v>4.6899999999999997E-3</v>
      </c>
      <c r="CQ20" s="25">
        <v>5.0000000000000001E-3</v>
      </c>
      <c r="CR20" s="25">
        <v>4.6500000000000005E-3</v>
      </c>
      <c r="CS20" s="25">
        <v>5.45E-3</v>
      </c>
      <c r="CT20" s="25">
        <v>5.3300000000000005E-3</v>
      </c>
      <c r="CU20" s="25">
        <v>5.4710000000000002E-3</v>
      </c>
      <c r="CV20" s="25">
        <v>5.2659999999999998E-3</v>
      </c>
      <c r="CW20" s="25">
        <v>4.8300000000000001E-3</v>
      </c>
      <c r="CX20" s="25">
        <v>4.45E-3</v>
      </c>
      <c r="CY20" s="25">
        <v>4.5240000000000002E-3</v>
      </c>
      <c r="CZ20" s="25">
        <v>4.5970000000000004E-3</v>
      </c>
      <c r="DA20" s="25">
        <v>4.5100000000000001E-3</v>
      </c>
      <c r="DB20" s="25">
        <v>4.3600000000000002E-3</v>
      </c>
      <c r="DC20" s="25">
        <v>4.6569999999999997E-3</v>
      </c>
      <c r="DD20" s="25">
        <v>4.2599999999999999E-3</v>
      </c>
      <c r="DE20" s="25">
        <v>4.5110000000000003E-3</v>
      </c>
      <c r="DF20" s="25">
        <v>4.3419999999999995E-3</v>
      </c>
      <c r="DG20" s="25">
        <v>4.1939999999999998E-3</v>
      </c>
      <c r="DH20" s="25">
        <v>4.2199999999999998E-3</v>
      </c>
      <c r="DI20" s="25">
        <v>4.2399999999999998E-3</v>
      </c>
      <c r="DJ20" s="25">
        <v>4.9899999999999996E-3</v>
      </c>
      <c r="DK20" s="25">
        <v>4.2599999999999999E-3</v>
      </c>
      <c r="DL20" s="25">
        <v>4.6800000000000001E-3</v>
      </c>
      <c r="DM20" s="25">
        <v>4.7999999999999996E-3</v>
      </c>
      <c r="DN20" s="25">
        <v>4.9199999999999999E-3</v>
      </c>
      <c r="DO20" s="25">
        <v>4.8399999999999997E-3</v>
      </c>
      <c r="DP20" s="25">
        <v>4.9300000000000004E-3</v>
      </c>
      <c r="DQ20" s="25">
        <v>4.679E-3</v>
      </c>
      <c r="DR20" s="25">
        <v>5.1800000000000006E-3</v>
      </c>
      <c r="DS20" s="25">
        <v>4.6829999999999997E-3</v>
      </c>
      <c r="DT20" s="25">
        <v>5.0000000000000001E-3</v>
      </c>
      <c r="DU20" s="25">
        <v>4.829E-3</v>
      </c>
      <c r="DV20" s="25">
        <v>5.3090000000000004E-3</v>
      </c>
      <c r="DW20" s="25">
        <v>5.3790000000000001E-3</v>
      </c>
      <c r="DX20" s="25">
        <v>5.2839999999999996E-3</v>
      </c>
      <c r="DY20" s="25">
        <v>5.4600000000000004E-3</v>
      </c>
      <c r="DZ20" s="25">
        <v>5.4090000000000006E-3</v>
      </c>
      <c r="EA20" s="25">
        <v>5.9489999999999994E-3</v>
      </c>
      <c r="EB20" s="25">
        <v>5.9899999999999997E-3</v>
      </c>
      <c r="EC20" s="25">
        <v>5.4600000000000004E-3</v>
      </c>
      <c r="ED20" s="25">
        <f>INDEX(Sheet1!$A$1:$Q$102,MATCH(Data!ED$5,Sheet1!$A$1:$A$102,0),(MATCH(Data!$B20,Sheet1!$A$1:$Q$1,0)))/100</f>
        <v>4.9509999999999997E-3</v>
      </c>
      <c r="EE20" s="25">
        <f>INDEX(Sheet1!$A$1:$Q$102,MATCH(Data!EE$5,Sheet1!$A$1:$A$102,0),(MATCH(Data!$B20,Sheet1!$A$1:$Q$1,0)))/100</f>
        <v>4.8900000000000002E-3</v>
      </c>
      <c r="EF20" s="25">
        <f>INDEX(Sheet1!$A$1:$Q$102,MATCH(Data!EF$5,Sheet1!$A$1:$A$102,0),(MATCH(Data!$B20,Sheet1!$A$1:$Q$1,0)))/100</f>
        <v>4.9800000000000001E-3</v>
      </c>
      <c r="EG20" s="25">
        <f>INDEX(Sheet1!$A$1:$Q$102,MATCH(Data!EG$5,Sheet1!$A$1:$A$102,0),(MATCH(Data!$B20,Sheet1!$A$1:$Q$1,0)))/100</f>
        <v>5.3500000000000006E-3</v>
      </c>
      <c r="EH20" s="25">
        <f>INDEX(Sheet1!$A$1:$Q$102,MATCH(Data!EH$5,Sheet1!$A$1:$A$102,0),(MATCH(Data!$B20,Sheet1!$A$1:$Q$1,0)))/100</f>
        <v>5.3600000000000002E-3</v>
      </c>
      <c r="EI20" s="25">
        <f>INDEX(Sheet1!$A$1:$Q$102,MATCH(Data!EI$5,Sheet1!$A$1:$A$102,0),(MATCH(Data!$B20,Sheet1!$A$1:$Q$1,0)))/100</f>
        <v>5.3939999999999995E-3</v>
      </c>
      <c r="EJ20" s="25">
        <f>INDEX(Sheet1!$A$1:$Q$102,MATCH(Data!EJ$5,Sheet1!$A$1:$A$102,0),(MATCH(Data!$B20,Sheet1!$A$1:$Q$1,0)))/100</f>
        <v>5.8099999999999992E-3</v>
      </c>
      <c r="EK20" s="25">
        <f>INDEX(Sheet1!$A$1:$Q$102,MATCH(Data!EK$5,Sheet1!$A$1:$A$102,0),(MATCH(Data!$B20,Sheet1!$A$1:$Q$1,0)))/100</f>
        <v>5.6999999999999993E-3</v>
      </c>
      <c r="EL20" s="25">
        <f>INDEX(Sheet1!$A$1:$Q$102,MATCH(Data!EL$5,Sheet1!$A$1:$A$102,0),(MATCH(Data!$B20,Sheet1!$A$1:$Q$1,0)))/100</f>
        <v>5.3600000000000002E-3</v>
      </c>
      <c r="EM20" s="25">
        <f>INDEX(Sheet1!$A$1:$Q$102,MATCH(Data!EM$5,Sheet1!$A$1:$A$102,0),(MATCH(Data!$B20,Sheet1!$A$1:$Q$1,0)))/100</f>
        <v>5.2900000000000004E-3</v>
      </c>
      <c r="EN20" s="25">
        <f>INDEX(Sheet1!$A$1:$Q$102,MATCH(Data!EN$5,Sheet1!$A$1:$A$102,0),(MATCH(Data!$B20,Sheet1!$A$1:$Q$1,0)))/100</f>
        <v>5.2900000000000004E-3</v>
      </c>
      <c r="EO20" s="25">
        <f>INDEX(Sheet1!$A$1:$Q$102,MATCH(Data!EO$5,Sheet1!$A$1:$A$102,0),(MATCH(Data!$B20,Sheet1!$A$1:$Q$1,0)))/100</f>
        <v>5.3300000000000005E-3</v>
      </c>
      <c r="EP20" s="25">
        <f>INDEX(Sheet1!$A$1:$Q$102,MATCH(Data!EP$5,Sheet1!$A$1:$A$102,0),(MATCH(Data!$B20,Sheet1!$A$1:$Q$1,0)))/100</f>
        <v>4.9499999999999995E-3</v>
      </c>
      <c r="EQ20" s="25">
        <f>INDEX(Sheet1!$A$1:$Q$102,MATCH(Data!EQ$5,Sheet1!$A$1:$A$102,0),(MATCH(Data!$B20,Sheet1!$A$1:$Q$1,0)))/100</f>
        <v>4.7999999999999996E-3</v>
      </c>
      <c r="ER20" s="25">
        <f>INDEX(Sheet1!$A$1:$Q$102,MATCH(Data!ER$5,Sheet1!$A$1:$A$102,0),(MATCH(Data!$B20,Sheet1!$A$1:$Q$1,0)))/100</f>
        <v>4.4900000000000001E-3</v>
      </c>
      <c r="ES20" s="25">
        <f>INDEX(Sheet1!$A$1:$Q$102,MATCH(Data!ES$5,Sheet1!$A$1:$A$102,0),(MATCH(Data!$B20,Sheet1!$A$1:$Q$1,0)))/100</f>
        <v>4.0999999999999995E-3</v>
      </c>
      <c r="ET20" s="25">
        <f>INDEX(Sheet1!$A$1:$Q$102,MATCH(Data!ET$5,Sheet1!$A$1:$A$102,0),(MATCH(Data!$B20,Sheet1!$A$1:$Q$1,0)))/100</f>
        <v>3.4300000000000003E-3</v>
      </c>
      <c r="EU20" s="25">
        <f>INDEX(Sheet1!$A$1:$Q$102,MATCH(Data!EU$5,Sheet1!$A$1:$A$102,0),(MATCH(Data!$B20,Sheet1!$A$1:$Q$1,0)))/100</f>
        <v>3.8900000000000002E-3</v>
      </c>
      <c r="EV20" s="25">
        <f>INDEX(Sheet1!$A$1:$Q$102,MATCH(Data!EV$5,Sheet1!$A$1:$A$102,0),(MATCH(Data!$B20,Sheet1!$A$1:$Q$1,0)))/100</f>
        <v>3.5399999999999997E-3</v>
      </c>
      <c r="EW20" s="25">
        <f>INDEX(Sheet1!$A$1:$Q$102,MATCH(Data!EW$5,Sheet1!$A$1:$A$102,0),(MATCH(Data!$B20,Sheet1!$A$1:$Q$1,0)))/100</f>
        <v>3.4599999999999995E-3</v>
      </c>
      <c r="EX20" s="25">
        <f>INDEX(Sheet1!$A$1:$Q$102,MATCH(Data!EX$5,Sheet1!$A$1:$A$102,0),(MATCH(Data!$B20,Sheet1!$A$1:$Q$1,0)))/100</f>
        <v>3.0140000000000002E-3</v>
      </c>
      <c r="EY20" s="25">
        <f>INDEX(Sheet1!$A$1:$Q$102,MATCH(Data!EY$5,Sheet1!$A$1:$A$102,0),(MATCH(Data!$B20,Sheet1!$A$1:$Q$1,0)))/100</f>
        <v>2.9199999999999999E-3</v>
      </c>
      <c r="EZ20" s="25">
        <f>INDEX(Sheet1!$A$1:$Q$102,MATCH(Data!EZ$5,Sheet1!$A$1:$A$102,0),(MATCH(Data!$B20,Sheet1!$A$1:$Q$1,0)))/100</f>
        <v>3.3600000000000001E-3</v>
      </c>
      <c r="FA20" s="25">
        <f>INDEX(Sheet1!$A$1:$Q$102,MATCH(Data!FA$5,Sheet1!$A$1:$A$102,0),(MATCH(Data!$B20,Sheet1!$A$1:$Q$1,0)))/100</f>
        <v>3.9000000000000003E-3</v>
      </c>
      <c r="FB20" s="25">
        <f>INDEX(Sheet1!$A$1:$Q$102,MATCH(Data!FB$5,Sheet1!$A$1:$A$102,0),(MATCH(Data!$B20,Sheet1!$A$1:$Q$1,0)))/100</f>
        <v>3.81E-3</v>
      </c>
      <c r="FC20" s="25">
        <f>INDEX(Sheet1!$A$1:$Q$102,MATCH(Data!FC$5,Sheet1!$A$1:$A$102,0),(MATCH(Data!$B20,Sheet1!$A$1:$Q$1,0)))/100</f>
        <v>3.539E-3</v>
      </c>
      <c r="FD20" s="25">
        <f>INDEX(Sheet1!$A$1:$Q$102,MATCH(Data!FD$5,Sheet1!$A$1:$A$102,0),(MATCH(Data!$B20,Sheet1!$A$1:$Q$1,0)))/100</f>
        <v>3.2000000000000002E-3</v>
      </c>
      <c r="FE20" s="25">
        <f>INDEX(Sheet1!$A$1:$Q$102,MATCH(Data!FE$5,Sheet1!$A$1:$A$102,0),(MATCH(Data!$B20,Sheet1!$A$1:$Q$1,0)))/100</f>
        <v>3.4699999999999996E-3</v>
      </c>
      <c r="FF20" s="25">
        <f>INDEX(Sheet1!$A$1:$Q$102,MATCH(Data!FF$5,Sheet1!$A$1:$A$102,0),(MATCH(Data!$B20,Sheet1!$A$1:$Q$1,0)))/100</f>
        <v>3.4999999999999996E-3</v>
      </c>
      <c r="FG20" s="25">
        <f>INDEX(Sheet1!$A$1:$Q$102,MATCH(Data!FG$5,Sheet1!$A$1:$A$102,0),(MATCH(Data!$B20,Sheet1!$A$1:$Q$1,0)))/100</f>
        <v>3.2500000000000003E-3</v>
      </c>
      <c r="FH20" s="25">
        <f>INDEX(Sheet1!$A$1:$Q$102,MATCH(Data!FH$5,Sheet1!$A$1:$A$102,0),(MATCH(Data!$B20,Sheet1!$A$1:$Q$1,0)))/100</f>
        <v>3.2200000000000002E-3</v>
      </c>
      <c r="FI20" s="25">
        <f>INDEX(Sheet1!$A$1:$Q$102,MATCH(Data!FI$5,Sheet1!$A$1:$A$102,0),(MATCH(Data!$B20,Sheet1!$A$1:$Q$1,0)))/100</f>
        <v>3.16E-3</v>
      </c>
      <c r="FJ20" s="25">
        <f>INDEX(Sheet1!$A$1:$Q$102,MATCH(Data!FJ$5,Sheet1!$A$1:$A$102,0),(MATCH(Data!$B20,Sheet1!$A$1:$Q$1,0)))/100</f>
        <v>3.0200000000000001E-3</v>
      </c>
      <c r="FK20" s="25">
        <f>INDEX(Sheet1!$A$1:$Q$102,MATCH(Data!FK$5,Sheet1!$A$1:$A$102,0),(MATCH(Data!$B20,Sheet1!$A$1:$Q$1,0)))/100</f>
        <v>2.8199999999999996E-3</v>
      </c>
      <c r="FL20" s="25">
        <f>INDEX(Sheet1!$A$1:$Q$102,MATCH(Data!FL$5,Sheet1!$A$1:$A$102,0),(MATCH(Data!$B20,Sheet1!$A$1:$Q$1,0)))/100</f>
        <v>2.32E-3</v>
      </c>
      <c r="FM20" s="25">
        <f>INDEX(Sheet1!$A$1:$Q$102,MATCH(Data!FM$5,Sheet1!$A$1:$A$102,0),(MATCH(Data!$B20,Sheet1!$A$1:$Q$1,0)))/100</f>
        <v>2.2500000000000003E-3</v>
      </c>
      <c r="FN20" s="25">
        <f>INDEX(Sheet1!$A$1:$Q$102,MATCH(Data!FN$5,Sheet1!$A$1:$A$102,0),(MATCH(Data!$B20,Sheet1!$A$1:$Q$1,0)))/100</f>
        <v>1.83E-3</v>
      </c>
      <c r="FO20" s="25">
        <f>INDEX(Sheet1!$A$1:$Q$102,MATCH(Data!FO$5,Sheet1!$A$1:$A$102,0),(MATCH(Data!$B20,Sheet1!$A$1:$Q$1,0)))/100</f>
        <v>1.6800000000000001E-3</v>
      </c>
      <c r="FP20" s="25">
        <f>INDEX(Sheet1!$A$1:$Q$102,MATCH(Data!FP$5,Sheet1!$A$1:$A$102,0),(MATCH(Data!$B20,Sheet1!$A$1:$Q$1,0)))/100</f>
        <v>2.0699999999999998E-3</v>
      </c>
      <c r="FQ20" s="25">
        <f>INDEX(Sheet1!$A$1:$Q$102,MATCH(Data!FQ$5,Sheet1!$A$1:$A$102,0),(MATCH(Data!$B20,Sheet1!$A$1:$Q$1,0)))/100</f>
        <v>1.65E-3</v>
      </c>
      <c r="FR20" s="25">
        <f>INDEX(Sheet1!$A$1:$Q$102,MATCH(Data!FR$5,Sheet1!$A$1:$A$102,0),(MATCH(Data!$B20,Sheet1!$A$1:$Q$1,0)))/100</f>
        <v>1.1299999999999999E-3</v>
      </c>
      <c r="FS20" s="25">
        <f>INDEX(Sheet1!$A$1:$Q$102,MATCH(Data!FS$5,Sheet1!$A$1:$A$102,0),(MATCH(Data!$B20,Sheet1!$A$1:$Q$1,0)))/100</f>
        <v>9.7900000000000005E-4</v>
      </c>
      <c r="FT20" s="25">
        <f>INDEX(Sheet1!$A$1:$Q$102,MATCH(Data!FT$5,Sheet1!$A$1:$A$102,0),(MATCH(Data!$B20,Sheet1!$A$1:$Q$1,0)))/100</f>
        <v>1.0299999999999999E-3</v>
      </c>
      <c r="FU20" s="25">
        <f>INDEX(Sheet1!$A$1:$Q$102,MATCH(Data!FU$5,Sheet1!$A$1:$A$102,0),(MATCH(Data!$B20,Sheet1!$A$1:$Q$1,0)))/100</f>
        <v>1.008E-3</v>
      </c>
      <c r="FV20" s="25">
        <f>INDEX(Sheet1!$A$1:$Q$102,MATCH(Data!FV$5,Sheet1!$A$1:$A$102,0),(MATCH(Data!$B20,Sheet1!$A$1:$Q$1,0)))/100</f>
        <v>8.5000000000000006E-4</v>
      </c>
      <c r="FW20" s="25">
        <f>INDEX(Sheet1!$A$1:$Q$102,MATCH(Data!FW$5,Sheet1!$A$1:$A$102,0),(MATCH(Data!$B20,Sheet1!$A$1:$Q$1,0)))/100</f>
        <v>2.4000000000000001E-4</v>
      </c>
      <c r="FX20" s="25">
        <f>INDEX(Sheet1!$A$1:$Q$102,MATCH(Data!FX$5,Sheet1!$A$1:$A$102,0),(MATCH(Data!$B20,Sheet1!$A$1:$Q$1,0)))/100</f>
        <v>-1.1999999999999999E-3</v>
      </c>
      <c r="FY20" s="25">
        <f>INDEX(Sheet1!$A$1:$Q$102,MATCH(Data!FY$5,Sheet1!$A$1:$A$102,0),(MATCH(Data!$B20,Sheet1!$A$1:$Q$1,0)))/100</f>
        <v>-8.9999999999999998E-4</v>
      </c>
      <c r="FZ20" s="25">
        <f>INDEX(Sheet1!$A$1:$Q$102,MATCH(Data!FZ$5,Sheet1!$A$1:$A$102,0),(MATCH(Data!$B20,Sheet1!$A$1:$Q$1,0)))/100</f>
        <v>-1.1999999999999999E-3</v>
      </c>
      <c r="GA20" s="25">
        <f>INDEX(Sheet1!$A$1:$Q$102,MATCH(Data!GA$5,Sheet1!$A$1:$A$102,0),(MATCH(Data!$B20,Sheet1!$A$1:$Q$1,0)))/100</f>
        <v>-1E-3</v>
      </c>
      <c r="GB20" s="25">
        <f>INDEX(Sheet1!$A$1:$Q$102,MATCH(Data!GB$5,Sheet1!$A$1:$A$102,0),(MATCH(Data!$B20,Sheet1!$A$1:$Q$1,0)))/100</f>
        <v>2.8000000000000003E-4</v>
      </c>
      <c r="GC20" s="25">
        <f>INDEX(Sheet1!$A$1:$Q$102,MATCH(Data!GC$5,Sheet1!$A$1:$A$102,0),(MATCH(Data!$B20,Sheet1!$A$1:$Q$1,0)))/100</f>
        <v>2.9999999999999997E-4</v>
      </c>
      <c r="GD20" s="25">
        <f>INDEX(Sheet1!$A$1:$Q$102,MATCH(Data!GD$5,Sheet1!$A$1:$A$102,0),(MATCH(Data!$B20,Sheet1!$A$1:$Q$1,0)))/100</f>
        <v>5.5000000000000003E-4</v>
      </c>
      <c r="GE20" s="25">
        <f>INDEX(Sheet1!$A$1:$Q$102,MATCH(Data!GE$5,Sheet1!$A$1:$A$102,0),(MATCH(Data!$B20,Sheet1!$A$1:$Q$1,0)))/100</f>
        <v>2.2899999999999999E-3</v>
      </c>
      <c r="GF20" s="25">
        <f>INDEX(Sheet1!$A$1:$Q$102,MATCH(Data!GF$5,Sheet1!$A$1:$A$102,0),(MATCH(Data!$B20,Sheet1!$A$1:$Q$1,0)))/100</f>
        <v>2.48E-3</v>
      </c>
      <c r="GG20" s="25">
        <f>INDEX(Sheet1!$A$1:$Q$102,MATCH(Data!GG$5,Sheet1!$A$1:$A$102,0),(MATCH(Data!$B20,Sheet1!$A$1:$Q$1,0)))/100</f>
        <v>1.9650000000000002E-3</v>
      </c>
      <c r="GH20" s="25">
        <f>INDEX(Sheet1!$A$1:$Q$102,MATCH(Data!GH$5,Sheet1!$A$1:$A$102,0),(MATCH(Data!$B20,Sheet1!$A$1:$Q$1,0)))/100</f>
        <v>1.7499999999999998E-3</v>
      </c>
      <c r="GI20" s="25">
        <f>INDEX(Sheet1!$A$1:$Q$102,MATCH(Data!GI$5,Sheet1!$A$1:$A$102,0),(MATCH(Data!$B20,Sheet1!$A$1:$Q$1,0)))/100</f>
        <v>2.49E-3</v>
      </c>
      <c r="GJ20" s="25">
        <f>INDEX(Sheet1!$A$1:$Q$102,MATCH(Data!GJ$5,Sheet1!$A$1:$A$102,0),(MATCH(Data!$B20,Sheet1!$A$1:$Q$1,0)))/100</f>
        <v>3.225E-3</v>
      </c>
      <c r="GK20" s="25">
        <f>INDEX(Sheet1!$A$1:$Q$102,MATCH(Data!GK$5,Sheet1!$A$1:$A$102,0),(MATCH(Data!$B20,Sheet1!$A$1:$Q$1,0)))/100</f>
        <v>2.8599999999999997E-3</v>
      </c>
      <c r="GL20" s="25">
        <f>INDEX(Sheet1!$A$1:$Q$102,MATCH(Data!GL$5,Sheet1!$A$1:$A$102,0),(MATCH(Data!$B20,Sheet1!$A$1:$Q$1,0)))/100</f>
        <v>2.1150000000000001E-3</v>
      </c>
      <c r="GM20" s="25">
        <f>INDEX(Sheet1!$A$1:$Q$102,MATCH(Data!GM$5,Sheet1!$A$1:$A$102,0),(MATCH(Data!$B20,Sheet1!$A$1:$Q$1,0)))/100</f>
        <v>1.9E-3</v>
      </c>
      <c r="GN20" s="25">
        <f>INDEX(Sheet1!$A$1:$Q$102,MATCH(Data!GN$5,Sheet1!$A$1:$A$102,0),(MATCH(Data!$B20,Sheet1!$A$1:$Q$1,0)))/100</f>
        <v>2.1700000000000001E-3</v>
      </c>
      <c r="GO20" s="25">
        <f>INDEX(Sheet1!$A$1:$Q$102,MATCH(Data!GO$5,Sheet1!$A$1:$A$102,0),(MATCH(Data!$B20,Sheet1!$A$1:$Q$1,0)))/100</f>
        <v>1.9599999999999999E-3</v>
      </c>
      <c r="GP20" s="25">
        <f>INDEX(Sheet1!$A$1:$Q$102,MATCH(Data!GP$5,Sheet1!$A$1:$A$102,0),(MATCH(Data!$B20,Sheet1!$A$1:$Q$1,0)))/100</f>
        <v>1.6800000000000001E-3</v>
      </c>
      <c r="GQ20" s="25">
        <f>INDEX(Sheet1!$A$1:$Q$102,MATCH(Data!GQ$5,Sheet1!$A$1:$A$102,0),(MATCH(Data!$B20,Sheet1!$A$1:$Q$1,0)))/100</f>
        <v>1.6259999999999998E-3</v>
      </c>
      <c r="GR20" s="25">
        <f>INDEX(Sheet1!$A$1:$Q$102,MATCH(Data!GR$5,Sheet1!$A$1:$A$102,0),(MATCH(Data!$B20,Sheet1!$A$1:$Q$1,0)))/100</f>
        <v>1.9559999999999998E-3</v>
      </c>
      <c r="GS20" s="25">
        <f>INDEX(Sheet1!$A$1:$Q$102,MATCH(Data!GS$5,Sheet1!$A$1:$A$102,0),(MATCH(Data!$B20,Sheet1!$A$1:$Q$1,0)))/100</f>
        <v>2.5900000000000003E-3</v>
      </c>
      <c r="GT20" s="25">
        <f>INDEX(Sheet1!$A$1:$Q$102,MATCH(Data!GT$5,Sheet1!$A$1:$A$102,0),(MATCH(Data!$B20,Sheet1!$A$1:$Q$1,0)))/100</f>
        <v>2.48E-3</v>
      </c>
      <c r="GU20" s="25">
        <f>INDEX(Sheet1!$A$1:$Q$102,MATCH(Data!GU$5,Sheet1!$A$1:$A$102,0),(MATCH(Data!$B20,Sheet1!$A$1:$Q$1,0)))/100</f>
        <v>2.1700000000000001E-3</v>
      </c>
      <c r="GV20" s="25">
        <f>INDEX(Sheet1!$A$1:$Q$102,MATCH(Data!GV$5,Sheet1!$A$1:$A$102,0),(MATCH(Data!$B20,Sheet1!$A$1:$Q$1,0)))/100</f>
        <v>2.1700000000000001E-3</v>
      </c>
      <c r="GW20" s="25">
        <f>INDEX(Sheet1!$A$1:$Q$102,MATCH(Data!GW$5,Sheet1!$A$1:$A$102,0),(MATCH(Data!$B20,Sheet1!$A$1:$Q$1,0)))/100</f>
        <v>2.2000000000000001E-3</v>
      </c>
      <c r="GX20" s="25">
        <f>INDEX(Sheet1!$A$1:$Q$102,MATCH(Data!GX$5,Sheet1!$A$1:$A$102,0),(MATCH(Data!$B20,Sheet1!$A$1:$Q$1,0)))/100</f>
        <v>1.9599999999999999E-3</v>
      </c>
      <c r="GY20" s="25">
        <f>INDEX(Sheet1!$A$1:$Q$102,MATCH(Data!GY$5,Sheet1!$A$1:$A$102,0),(MATCH(Data!$B20,Sheet1!$A$1:$Q$1,0)))/100</f>
        <v>1.3700000000000001E-3</v>
      </c>
      <c r="GZ20" s="25">
        <f>INDEX(Sheet1!$A$1:$Q$102,MATCH(Data!GZ$5,Sheet1!$A$1:$A$102,0),(MATCH(Data!$B20,Sheet1!$A$1:$Q$1,0)))/100</f>
        <v>9.8999999999999999E-4</v>
      </c>
      <c r="HA20" s="25">
        <f>INDEX(Sheet1!$A$1:$Q$102,MATCH(Data!HA$5,Sheet1!$A$1:$A$102,0),(MATCH(Data!$B20,Sheet1!$A$1:$Q$1,0)))/100</f>
        <v>1.16E-3</v>
      </c>
      <c r="HB20" s="25">
        <f>INDEX(Sheet1!$A$1:$Q$102,MATCH(Data!HB$5,Sheet1!$A$1:$A$102,0),(MATCH(Data!$B20,Sheet1!$A$1:$Q$1,0)))/100</f>
        <v>1.49E-3</v>
      </c>
      <c r="HC20" s="25">
        <f>INDEX(Sheet1!$A$1:$Q$102,MATCH(Data!HC$5,Sheet1!$A$1:$A$102,0),(MATCH(Data!$B20,Sheet1!$A$1:$Q$1,0)))/100</f>
        <v>1.2999999999999999E-3</v>
      </c>
      <c r="HD20" s="25">
        <f>INDEX(Sheet1!$A$1:$Q$102,MATCH(Data!HD$5,Sheet1!$A$1:$A$102,0),(MATCH(Data!$B20,Sheet1!$A$1:$Q$1,0)))/100</f>
        <v>1.8599999999999999E-3</v>
      </c>
      <c r="HE20" s="25">
        <f>INDEX(Sheet1!$A$1:$Q$102,MATCH(Data!HE$5,Sheet1!$A$1:$A$102,0),(MATCH(Data!$B20,Sheet1!$A$1:$Q$1,0)))/100</f>
        <v>1.5E-3</v>
      </c>
      <c r="HF20" s="25">
        <f>INDEX(Sheet1!$A$1:$Q$102,MATCH(Data!HF$5,Sheet1!$A$1:$A$102,0),(MATCH(Data!$B20,Sheet1!$A$1:$Q$1,0)))/100</f>
        <v>1.114E-3</v>
      </c>
      <c r="HG20" s="25">
        <f>INDEX(Sheet1!$A$1:$Q$102,MATCH(Data!HG$5,Sheet1!$A$1:$A$102,0),(MATCH(Data!$B20,Sheet1!$A$1:$Q$1,0)))/100</f>
        <v>1.2800000000000001E-3</v>
      </c>
      <c r="HH20" s="25">
        <f>INDEX(Sheet1!$A$1:$Q$102,MATCH(Data!HH$5,Sheet1!$A$1:$A$102,0),(MATCH(Data!$B20,Sheet1!$A$1:$Q$1,0)))/100</f>
        <v>1.1799999999999998E-3</v>
      </c>
      <c r="HI20" s="25">
        <f>INDEX(Sheet1!$A$1:$Q$102,MATCH(Data!HI$5,Sheet1!$A$1:$A$102,0),(MATCH(Data!$B20,Sheet1!$A$1:$Q$1,0)))/100</f>
        <v>9.6000000000000002E-4</v>
      </c>
      <c r="HJ20" s="25">
        <f>INDEX(Sheet1!$A$1:$Q$102,MATCH(Data!HJ$5,Sheet1!$A$1:$A$102,0),(MATCH(Data!$B20,Sheet1!$A$1:$Q$1,0)))/100</f>
        <v>2.9E-4</v>
      </c>
      <c r="HK20" s="25">
        <f>INDEX(Sheet1!$A$1:$Q$102,MATCH(Data!HK$5,Sheet1!$A$1:$A$102,0),(MATCH(Data!$B20,Sheet1!$A$1:$Q$1,0)))/100</f>
        <v>2.9E-4</v>
      </c>
      <c r="HL20" s="25">
        <f>INDEX(Sheet1!$A$1:$Q$102,MATCH(Data!HL$5,Sheet1!$A$1:$A$102,0),(MATCH(Data!$B20,Sheet1!$A$1:$Q$1,0)))/100</f>
        <v>5.8E-4</v>
      </c>
      <c r="HM20" s="25">
        <f>INDEX(Sheet1!$A$1:$Q$102,MATCH(Data!HM$5,Sheet1!$A$1:$A$102,0),(MATCH(Data!$B20,Sheet1!$A$1:$Q$1,0)))/100</f>
        <v>4.6999999999999999E-4</v>
      </c>
      <c r="HN20" s="25">
        <f>INDEX(Sheet1!$A$1:$Q$102,MATCH(Data!HN$5,Sheet1!$A$1:$A$102,0),(MATCH(Data!$B20,Sheet1!$A$1:$Q$1,0)))/100</f>
        <v>9.7999999999999997E-4</v>
      </c>
      <c r="HO20" s="25">
        <f>INDEX(Sheet1!$A$1:$Q$102,MATCH(Data!HO$5,Sheet1!$A$1:$A$102,0),(MATCH(Data!$B20,Sheet1!$A$1:$Q$1,0)))/100</f>
        <v>5.8999999999999992E-4</v>
      </c>
      <c r="HP20" s="25">
        <f>INDEX(Sheet1!$A$1:$Q$102,MATCH(Data!HP$5,Sheet1!$A$1:$A$102,0),(MATCH(Data!$B20,Sheet1!$A$1:$Q$1,0)))/100</f>
        <v>8.8999999999999995E-4</v>
      </c>
      <c r="HQ20" s="25">
        <f>INDEX(Sheet1!$A$1:$Q$102,MATCH(Data!HQ$5,Sheet1!$A$1:$A$102,0),(MATCH(Data!$B20,Sheet1!$A$1:$Q$1,0)))/100</f>
        <v>8.0000000000000004E-4</v>
      </c>
      <c r="HR20" s="25">
        <f>INDEX(Sheet1!$A$1:$Q$102,MATCH(Data!HR$5,Sheet1!$A$1:$A$102,0),(MATCH(Data!$B20,Sheet1!$A$1:$Q$1,0)))/100</f>
        <v>4.6000000000000001E-4</v>
      </c>
      <c r="HS20" s="25">
        <f>INDEX(Sheet1!$A$1:$Q$102,MATCH(Data!HS$5,Sheet1!$A$1:$A$102,0),(MATCH(Data!$B20,Sheet1!$A$1:$Q$1,0)))/100</f>
        <v>2.8000000000000003E-4</v>
      </c>
      <c r="HT20" s="25">
        <f>INDEX(Sheet1!$A$1:$Q$102,MATCH(Data!HT$5,Sheet1!$A$1:$A$102,0),(MATCH(Data!$B20,Sheet1!$A$1:$Q$1,0)))/100</f>
        <v>1.7000000000000001E-4</v>
      </c>
      <c r="HU20" s="25">
        <f>INDEX(Sheet1!$A$1:$Q$102,MATCH(Data!HU$5,Sheet1!$A$1:$A$102,0),(MATCH(Data!$B20,Sheet1!$A$1:$Q$1,0)))/100</f>
        <v>1.8999999999999998E-4</v>
      </c>
      <c r="HV20" s="25">
        <f>INDEX(Sheet1!$A$1:$Q$110,MATCH(Data!HV$5,Sheet1!$A$1:$A$110,0),(MATCH(Data!$B20,Sheet1!$A$1:$Q$1,0)))/100</f>
        <v>5.5000000000000003E-4</v>
      </c>
      <c r="HW20" s="25">
        <f>INDEX(Sheet1!$A$1:$Q$110,MATCH(Data!HW$5,Sheet1!$A$1:$A$110,0),(MATCH(Data!$B20,Sheet1!$A$1:$Q$1,0)))/100</f>
        <v>4.8000000000000001E-4</v>
      </c>
      <c r="HX20" s="25">
        <f>INDEX(Sheet1!$A$1:$Q$110,MATCH(Data!HX$5,Sheet1!$A$1:$A$110,0),(MATCH(Data!$B20,Sheet1!$A$1:$Q$1,0)))/100</f>
        <v>4.8999999999999998E-4</v>
      </c>
      <c r="HY20" s="25">
        <f>INDEX(Sheet1!$A$1:$Q$110,MATCH(Data!HY$5,Sheet1!$A$1:$A$110,0),(MATCH(Data!$B20,Sheet1!$A$1:$Q$1,0)))/100</f>
        <v>4.8999999999999998E-4</v>
      </c>
      <c r="HZ20" s="25">
        <f>INDEX(Sheet1!$A$1:$Q$110,MATCH(Data!HZ$5,Sheet1!$A$1:$A$110,0),(MATCH(Data!$B20,Sheet1!$A$1:$Q$1,0)))/100</f>
        <v>4.8999999999999998E-4</v>
      </c>
      <c r="IA20" s="25">
        <f>INDEX(Sheet1!$A$1:$Q$110,MATCH(Data!IA$5,Sheet1!$A$1:$A$110,0),(MATCH(Data!$B20,Sheet1!$A$1:$Q$1,0)))/100</f>
        <v>4.8999999999999998E-4</v>
      </c>
      <c r="IB20" s="25">
        <f>INDEX(Sheet1!$A$1:$Q$110,MATCH(Data!IB$5,Sheet1!$A$1:$A$110,0),(MATCH(Data!$B20,Sheet1!$A$1:$Q$1,0)))/100</f>
        <v>8.5999999999999998E-4</v>
      </c>
      <c r="IC20" s="25">
        <f>INDEX(Sheet1!$A$1:$Q$114,MATCH(Data!IC$5,Sheet1!$A$1:$A$114,0),(MATCH(Data!$B20,Sheet1!$A$1:$Q$1,0)))/100</f>
        <v>8.5999999999999998E-4</v>
      </c>
      <c r="ID20" s="25">
        <f>INDEX(Sheet1!$A$1:$Q$114,MATCH(Data!ID$5,Sheet1!$A$1:$A$114,0),(MATCH(Data!$B20,Sheet1!$A$1:$Q$1,0)))/100</f>
        <v>8.7599999999999993E-4</v>
      </c>
      <c r="IE20" s="25">
        <f>INDEX(Sheet1!$A$1:$Q$114,MATCH(Data!IE$5,Sheet1!$A$1:$A$114,0),(MATCH(Data!$B20,Sheet1!$A$1:$Q$1,0)))/100</f>
        <v>7.9000000000000001E-4</v>
      </c>
      <c r="IF20" s="25">
        <f>INDEX(Sheet1!$A$1:$Q$114,MATCH(Data!IF$5,Sheet1!$A$1:$A$114,0),(MATCH(Data!$B20,Sheet1!$A$1:$Q$1,0)))/100</f>
        <v>1.17E-3</v>
      </c>
      <c r="IG20" s="25">
        <f>INDEX(Sheet1!$A$1:$Q$114,MATCH(Data!IG$5,Sheet1!$A$1:$A$114,0),(MATCH(Data!$B20,Sheet1!$A$1:$Q$1,0)))/100</f>
        <v>1.2900000000000001E-3</v>
      </c>
      <c r="IH20" s="25">
        <f>INDEX(Sheet1!$A$1:$Q$120,MATCH(Data!IH$5,Sheet1!$A$1:$A$120,0),(MATCH(Data!$B20,Sheet1!$A$1:$Q$1,0)))/100</f>
        <v>1.3600000000000001E-3</v>
      </c>
      <c r="II20" s="25">
        <f>INDEX(Sheet1!$A$1:$Q$120,MATCH(Data!II$5,Sheet1!$A$1:$A$120,0),(MATCH(Data!$B20,Sheet1!$A$1:$Q$1,0)))/100</f>
        <v>1.7369999999999998E-3</v>
      </c>
      <c r="IJ20" s="25">
        <f>INDEX(Sheet1!$A$1:$Q$120,MATCH(Data!IJ$5,Sheet1!$A$1:$A$120,0),(MATCH(Data!$B20,Sheet1!$A$1:$Q$1,0)))/100</f>
        <v>2.1879999999999998E-3</v>
      </c>
    </row>
    <row r="21" spans="2:244" x14ac:dyDescent="0.35">
      <c r="B21" s="4" t="s">
        <v>58</v>
      </c>
      <c r="C21" s="12"/>
      <c r="D21" s="25">
        <v>7.2399999999999999E-3</v>
      </c>
      <c r="E21" s="25">
        <v>7.1389999999999995E-3</v>
      </c>
      <c r="F21" s="25">
        <v>7.1999999999999998E-3</v>
      </c>
      <c r="G21" s="25">
        <v>6.6100000000000004E-3</v>
      </c>
      <c r="H21" s="25">
        <v>6.1900000000000002E-3</v>
      </c>
      <c r="I21" s="25">
        <v>6.4959999999999992E-3</v>
      </c>
      <c r="J21" s="25">
        <v>6.3410000000000003E-3</v>
      </c>
      <c r="K21" s="25">
        <v>6.6900000000000006E-3</v>
      </c>
      <c r="L21" s="25">
        <v>7.0499999999999998E-3</v>
      </c>
      <c r="M21" s="25">
        <v>7.8600000000000007E-3</v>
      </c>
      <c r="N21" s="25">
        <v>7.9640000000000006E-3</v>
      </c>
      <c r="O21" s="25">
        <v>7.4310000000000001E-3</v>
      </c>
      <c r="P21" s="25">
        <v>7.2290000000000002E-3</v>
      </c>
      <c r="Q21" s="25">
        <v>6.8100000000000001E-3</v>
      </c>
      <c r="R21" s="25">
        <v>6.7900000000000009E-3</v>
      </c>
      <c r="S21" s="25">
        <v>6.7710000000000001E-3</v>
      </c>
      <c r="T21" s="25">
        <v>6.5969999999999996E-3</v>
      </c>
      <c r="U21" s="25">
        <v>6.5599999999999999E-3</v>
      </c>
      <c r="V21" s="25">
        <v>6.13E-3</v>
      </c>
      <c r="W21" s="25">
        <v>6.0699999999999999E-3</v>
      </c>
      <c r="X21" s="25">
        <v>5.9689999999999995E-3</v>
      </c>
      <c r="Y21" s="25">
        <v>5.8399999999999997E-3</v>
      </c>
      <c r="Z21" s="25">
        <v>5.7599999999999995E-3</v>
      </c>
      <c r="AA21" s="25">
        <v>5.2700000000000004E-3</v>
      </c>
      <c r="AB21" s="25">
        <v>4.8070000000000005E-3</v>
      </c>
      <c r="AC21" s="25">
        <v>3.82E-3</v>
      </c>
      <c r="AD21" s="25">
        <v>3.5970000000000004E-3</v>
      </c>
      <c r="AE21" s="25">
        <v>3.5499999999999998E-3</v>
      </c>
      <c r="AF21" s="25">
        <v>3.0599999999999998E-3</v>
      </c>
      <c r="AG21" s="25">
        <v>3.2379999999999996E-3</v>
      </c>
      <c r="AH21" s="25">
        <v>3.32E-3</v>
      </c>
      <c r="AI21" s="25">
        <v>3.0100000000000001E-3</v>
      </c>
      <c r="AJ21" s="25">
        <v>2.65E-3</v>
      </c>
      <c r="AK21" s="25">
        <v>1.7000000000000001E-3</v>
      </c>
      <c r="AL21" s="25">
        <v>4.0000000000000002E-4</v>
      </c>
      <c r="AM21" s="25">
        <v>1.5399999999999999E-3</v>
      </c>
      <c r="AN21" s="25">
        <v>1.32E-3</v>
      </c>
      <c r="AO21" s="25">
        <v>1.5E-3</v>
      </c>
      <c r="AP21" s="25">
        <v>2.0399999999999997E-3</v>
      </c>
      <c r="AQ21" s="25">
        <v>1.9550000000000001E-3</v>
      </c>
      <c r="AR21" s="25">
        <v>1.9300000000000001E-3</v>
      </c>
      <c r="AS21" s="25">
        <v>9.5299999999999996E-4</v>
      </c>
      <c r="AT21" s="25">
        <v>4.3999999999999996E-4</v>
      </c>
      <c r="AU21" s="25">
        <v>8.1000000000000006E-4</v>
      </c>
      <c r="AV21" s="25">
        <v>9.1800000000000009E-4</v>
      </c>
      <c r="AW21" s="25">
        <v>1.17E-3</v>
      </c>
      <c r="AX21" s="25">
        <v>9.7000000000000005E-4</v>
      </c>
      <c r="AY21" s="25">
        <v>1.3500000000000001E-3</v>
      </c>
      <c r="AZ21" s="25">
        <v>2.98E-3</v>
      </c>
      <c r="BA21" s="25">
        <v>2.0699999999999998E-3</v>
      </c>
      <c r="BB21" s="25">
        <v>2.7000000000000001E-3</v>
      </c>
      <c r="BC21" s="25">
        <v>3.3E-3</v>
      </c>
      <c r="BD21" s="25">
        <v>3.15E-3</v>
      </c>
      <c r="BE21" s="25">
        <v>3.5099999999999997E-3</v>
      </c>
      <c r="BF21" s="25">
        <v>4.81E-3</v>
      </c>
      <c r="BG21" s="25">
        <v>4.1399999999999996E-3</v>
      </c>
      <c r="BH21" s="25">
        <v>3.8E-3</v>
      </c>
      <c r="BI21" s="25">
        <v>3.32E-3</v>
      </c>
      <c r="BJ21" s="25">
        <v>3.13E-3</v>
      </c>
      <c r="BK21" s="25">
        <v>2.65E-3</v>
      </c>
      <c r="BL21" s="25">
        <v>2.0999999999999999E-3</v>
      </c>
      <c r="BM21" s="25">
        <v>1.3600000000000001E-3</v>
      </c>
      <c r="BN21" s="25">
        <v>1.9400000000000001E-3</v>
      </c>
      <c r="BO21" s="25">
        <v>1.8400000000000001E-3</v>
      </c>
      <c r="BP21" s="25">
        <v>2.0699999999999998E-3</v>
      </c>
      <c r="BQ21" s="25">
        <v>2.2100000000000002E-3</v>
      </c>
      <c r="BR21" s="25">
        <v>2.5100000000000001E-3</v>
      </c>
      <c r="BS21" s="25">
        <v>2.5200000000000001E-3</v>
      </c>
      <c r="BT21" s="25">
        <v>2.1199999999999999E-3</v>
      </c>
      <c r="BU21" s="25">
        <v>2.1900000000000001E-3</v>
      </c>
      <c r="BV21" s="25">
        <v>2.32E-3</v>
      </c>
      <c r="BW21" s="25">
        <v>2.3E-3</v>
      </c>
      <c r="BX21" s="25">
        <v>2.7000000000000001E-3</v>
      </c>
      <c r="BY21" s="25">
        <v>3.3300000000000001E-3</v>
      </c>
      <c r="BZ21" s="25">
        <v>3.96E-3</v>
      </c>
      <c r="CA21" s="25">
        <v>3.6959999999999996E-3</v>
      </c>
      <c r="CB21" s="25">
        <v>4.3800000000000002E-3</v>
      </c>
      <c r="CC21" s="25">
        <v>4.5300000000000002E-3</v>
      </c>
      <c r="CD21" s="25">
        <v>4.28E-3</v>
      </c>
      <c r="CE21" s="25">
        <v>4.7299999999999998E-3</v>
      </c>
      <c r="CF21" s="25">
        <v>5.0800000000000003E-3</v>
      </c>
      <c r="CG21" s="25">
        <v>4.3400000000000001E-3</v>
      </c>
      <c r="CH21" s="25">
        <v>4.0600000000000002E-3</v>
      </c>
      <c r="CI21" s="25">
        <v>4.1599999999999996E-3</v>
      </c>
      <c r="CJ21" s="25">
        <v>4.7399999999999994E-3</v>
      </c>
      <c r="CK21" s="25">
        <v>5.0200000000000002E-3</v>
      </c>
      <c r="CL21" s="25">
        <v>4.8199999999999996E-3</v>
      </c>
      <c r="CM21" s="25">
        <v>4.8799999999999998E-3</v>
      </c>
      <c r="CN21" s="25">
        <v>4.3210000000000002E-3</v>
      </c>
      <c r="CO21" s="25">
        <v>4.5970000000000004E-3</v>
      </c>
      <c r="CP21" s="25">
        <v>5.0899999999999999E-3</v>
      </c>
      <c r="CQ21" s="25">
        <v>5.4000000000000003E-3</v>
      </c>
      <c r="CR21" s="25">
        <v>5.0200000000000002E-3</v>
      </c>
      <c r="CS21" s="25">
        <v>5.8399999999999997E-3</v>
      </c>
      <c r="CT21" s="25">
        <v>5.7099999999999998E-3</v>
      </c>
      <c r="CU21" s="25">
        <v>5.8709999999999995E-3</v>
      </c>
      <c r="CV21" s="25">
        <v>5.666E-3</v>
      </c>
      <c r="CW21" s="25">
        <v>5.2100000000000002E-3</v>
      </c>
      <c r="CX21" s="25">
        <v>4.7999999999999996E-3</v>
      </c>
      <c r="CY21" s="25">
        <v>4.8939999999999999E-3</v>
      </c>
      <c r="CZ21" s="25">
        <v>4.9670000000000001E-3</v>
      </c>
      <c r="DA21" s="25">
        <v>4.8700000000000002E-3</v>
      </c>
      <c r="DB21" s="25">
        <v>4.7099999999999998E-3</v>
      </c>
      <c r="DC21" s="25">
        <v>5.0070000000000002E-3</v>
      </c>
      <c r="DD21" s="25">
        <v>4.5999999999999999E-3</v>
      </c>
      <c r="DE21" s="25">
        <v>4.8709999999999995E-3</v>
      </c>
      <c r="DF21" s="25">
        <v>4.712E-3</v>
      </c>
      <c r="DG21" s="25">
        <v>4.5240000000000002E-3</v>
      </c>
      <c r="DH21" s="25">
        <v>4.5500000000000002E-3</v>
      </c>
      <c r="DI21" s="25">
        <v>4.5599999999999998E-3</v>
      </c>
      <c r="DJ21" s="25">
        <v>5.3200000000000001E-3</v>
      </c>
      <c r="DK21" s="25">
        <v>4.5799999999999999E-3</v>
      </c>
      <c r="DL21" s="25">
        <v>5.0099999999999997E-3</v>
      </c>
      <c r="DM21" s="25">
        <v>5.13E-3</v>
      </c>
      <c r="DN21" s="25">
        <v>5.2500000000000003E-3</v>
      </c>
      <c r="DO21" s="25">
        <v>5.1900000000000002E-3</v>
      </c>
      <c r="DP21" s="25">
        <v>5.2700000000000004E-3</v>
      </c>
      <c r="DQ21" s="25">
        <v>5.0210000000000003E-3</v>
      </c>
      <c r="DR21" s="25">
        <v>5.4690000000000008E-3</v>
      </c>
      <c r="DS21" s="25">
        <v>4.9890000000000004E-3</v>
      </c>
      <c r="DT21" s="25">
        <v>5.3100000000000005E-3</v>
      </c>
      <c r="DU21" s="25">
        <v>5.1209999999999997E-3</v>
      </c>
      <c r="DV21" s="25">
        <v>5.6189999999999999E-3</v>
      </c>
      <c r="DW21" s="25">
        <v>5.659E-3</v>
      </c>
      <c r="DX21" s="25">
        <v>5.5840000000000004E-3</v>
      </c>
      <c r="DY21" s="25">
        <v>5.7799999999999995E-3</v>
      </c>
      <c r="DZ21" s="25">
        <v>5.7389999999999993E-3</v>
      </c>
      <c r="EA21" s="25">
        <v>6.2789999999999999E-3</v>
      </c>
      <c r="EB21" s="25">
        <v>6.3099999999999996E-3</v>
      </c>
      <c r="EC21" s="25">
        <v>5.77E-3</v>
      </c>
      <c r="ED21" s="25">
        <f>INDEX(Sheet1!$A$1:$Q$102,MATCH(Data!ED$5,Sheet1!$A$1:$A$102,0),(MATCH(Data!$B21,Sheet1!$A$1:$Q$1,0)))/100</f>
        <v>5.2490000000000002E-3</v>
      </c>
      <c r="EE21" s="25">
        <f>INDEX(Sheet1!$A$1:$Q$102,MATCH(Data!EE$5,Sheet1!$A$1:$A$102,0),(MATCH(Data!$B21,Sheet1!$A$1:$Q$1,0)))/100</f>
        <v>5.2100000000000002E-3</v>
      </c>
      <c r="EF21" s="25">
        <f>INDEX(Sheet1!$A$1:$Q$102,MATCH(Data!EF$5,Sheet1!$A$1:$A$102,0),(MATCH(Data!$B21,Sheet1!$A$1:$Q$1,0)))/100</f>
        <v>5.3100000000000005E-3</v>
      </c>
      <c r="EG21" s="25">
        <f>INDEX(Sheet1!$A$1:$Q$102,MATCH(Data!EG$5,Sheet1!$A$1:$A$102,0),(MATCH(Data!$B21,Sheet1!$A$1:$Q$1,0)))/100</f>
        <v>5.7399999999999994E-3</v>
      </c>
      <c r="EH21" s="25">
        <f>INDEX(Sheet1!$A$1:$Q$102,MATCH(Data!EH$5,Sheet1!$A$1:$A$102,0),(MATCH(Data!$B21,Sheet1!$A$1:$Q$1,0)))/100</f>
        <v>5.7399999999999994E-3</v>
      </c>
      <c r="EI21" s="25">
        <f>INDEX(Sheet1!$A$1:$Q$102,MATCH(Data!EI$5,Sheet1!$A$1:$A$102,0),(MATCH(Data!$B21,Sheet1!$A$1:$Q$1,0)))/100</f>
        <v>5.7909999999999993E-3</v>
      </c>
      <c r="EJ21" s="25">
        <f>INDEX(Sheet1!$A$1:$Q$102,MATCH(Data!EJ$5,Sheet1!$A$1:$A$102,0),(MATCH(Data!$B21,Sheet1!$A$1:$Q$1,0)))/100</f>
        <v>6.2500000000000003E-3</v>
      </c>
      <c r="EK21" s="25">
        <f>INDEX(Sheet1!$A$1:$Q$102,MATCH(Data!EK$5,Sheet1!$A$1:$A$102,0),(MATCH(Data!$B21,Sheet1!$A$1:$Q$1,0)))/100</f>
        <v>6.13E-3</v>
      </c>
      <c r="EL21" s="25">
        <f>INDEX(Sheet1!$A$1:$Q$102,MATCH(Data!EL$5,Sheet1!$A$1:$A$102,0),(MATCH(Data!$B21,Sheet1!$A$1:$Q$1,0)))/100</f>
        <v>5.79E-3</v>
      </c>
      <c r="EM21" s="25">
        <f>INDEX(Sheet1!$A$1:$Q$102,MATCH(Data!EM$5,Sheet1!$A$1:$A$102,0),(MATCH(Data!$B21,Sheet1!$A$1:$Q$1,0)))/100</f>
        <v>5.7199999999999994E-3</v>
      </c>
      <c r="EN21" s="25">
        <f>INDEX(Sheet1!$A$1:$Q$102,MATCH(Data!EN$5,Sheet1!$A$1:$A$102,0),(MATCH(Data!$B21,Sheet1!$A$1:$Q$1,0)))/100</f>
        <v>5.7299999999999999E-3</v>
      </c>
      <c r="EO21" s="25">
        <f>INDEX(Sheet1!$A$1:$Q$102,MATCH(Data!EO$5,Sheet1!$A$1:$A$102,0),(MATCH(Data!$B21,Sheet1!$A$1:$Q$1,0)))/100</f>
        <v>5.77E-3</v>
      </c>
      <c r="EP21" s="25">
        <f>INDEX(Sheet1!$A$1:$Q$102,MATCH(Data!EP$5,Sheet1!$A$1:$A$102,0),(MATCH(Data!$B21,Sheet1!$A$1:$Q$1,0)))/100</f>
        <v>5.3700000000000006E-3</v>
      </c>
      <c r="EQ21" s="25">
        <f>INDEX(Sheet1!$A$1:$Q$102,MATCH(Data!EQ$5,Sheet1!$A$1:$A$102,0),(MATCH(Data!$B21,Sheet1!$A$1:$Q$1,0)))/100</f>
        <v>5.2199999999999998E-3</v>
      </c>
      <c r="ER21" s="25">
        <f>INDEX(Sheet1!$A$1:$Q$102,MATCH(Data!ER$5,Sheet1!$A$1:$A$102,0),(MATCH(Data!$B21,Sheet1!$A$1:$Q$1,0)))/100</f>
        <v>4.9199999999999999E-3</v>
      </c>
      <c r="ES21" s="25">
        <f>INDEX(Sheet1!$A$1:$Q$102,MATCH(Data!ES$5,Sheet1!$A$1:$A$102,0),(MATCH(Data!$B21,Sheet1!$A$1:$Q$1,0)))/100</f>
        <v>4.5199999999999997E-3</v>
      </c>
      <c r="ET21" s="25">
        <f>INDEX(Sheet1!$A$1:$Q$102,MATCH(Data!ET$5,Sheet1!$A$1:$A$102,0),(MATCH(Data!$B21,Sheet1!$A$1:$Q$1,0)))/100</f>
        <v>3.8300000000000001E-3</v>
      </c>
      <c r="EU21" s="25">
        <f>INDEX(Sheet1!$A$1:$Q$102,MATCH(Data!EU$5,Sheet1!$A$1:$A$102,0),(MATCH(Data!$B21,Sheet1!$A$1:$Q$1,0)))/100</f>
        <v>4.3E-3</v>
      </c>
      <c r="EV21" s="25">
        <f>INDEX(Sheet1!$A$1:$Q$102,MATCH(Data!EV$5,Sheet1!$A$1:$A$102,0),(MATCH(Data!$B21,Sheet1!$A$1:$Q$1,0)))/100</f>
        <v>3.9399999999999999E-3</v>
      </c>
      <c r="EW21" s="25">
        <f>INDEX(Sheet1!$A$1:$Q$102,MATCH(Data!EW$5,Sheet1!$A$1:$A$102,0),(MATCH(Data!$B21,Sheet1!$A$1:$Q$1,0)))/100</f>
        <v>3.8300000000000001E-3</v>
      </c>
      <c r="EX21" s="25">
        <f>INDEX(Sheet1!$A$1:$Q$102,MATCH(Data!EX$5,Sheet1!$A$1:$A$102,0),(MATCH(Data!$B21,Sheet1!$A$1:$Q$1,0)))/100</f>
        <v>3.3489999999999995E-3</v>
      </c>
      <c r="EY21" s="25">
        <f>INDEX(Sheet1!$A$1:$Q$102,MATCH(Data!EY$5,Sheet1!$A$1:$A$102,0),(MATCH(Data!$B21,Sheet1!$A$1:$Q$1,0)))/100</f>
        <v>3.2600000000000003E-3</v>
      </c>
      <c r="EZ21" s="25">
        <f>INDEX(Sheet1!$A$1:$Q$102,MATCH(Data!EZ$5,Sheet1!$A$1:$A$102,0),(MATCH(Data!$B21,Sheet1!$A$1:$Q$1,0)))/100</f>
        <v>3.7199999999999998E-3</v>
      </c>
      <c r="FA21" s="25">
        <f>INDEX(Sheet1!$A$1:$Q$102,MATCH(Data!FA$5,Sheet1!$A$1:$A$102,0),(MATCH(Data!$B21,Sheet1!$A$1:$Q$1,0)))/100</f>
        <v>4.2899999999999995E-3</v>
      </c>
      <c r="FB21" s="25">
        <f>INDEX(Sheet1!$A$1:$Q$102,MATCH(Data!FB$5,Sheet1!$A$1:$A$102,0),(MATCH(Data!$B21,Sheet1!$A$1:$Q$1,0)))/100</f>
        <v>4.1999999999999997E-3</v>
      </c>
      <c r="FC21" s="25">
        <f>INDEX(Sheet1!$A$1:$Q$102,MATCH(Data!FC$5,Sheet1!$A$1:$A$102,0),(MATCH(Data!$B21,Sheet1!$A$1:$Q$1,0)))/100</f>
        <v>3.8909999999999999E-3</v>
      </c>
      <c r="FD21" s="25">
        <f>INDEX(Sheet1!$A$1:$Q$102,MATCH(Data!FD$5,Sheet1!$A$1:$A$102,0),(MATCH(Data!$B21,Sheet1!$A$1:$Q$1,0)))/100</f>
        <v>3.5499999999999998E-3</v>
      </c>
      <c r="FE21" s="25">
        <f>INDEX(Sheet1!$A$1:$Q$102,MATCH(Data!FE$5,Sheet1!$A$1:$A$102,0),(MATCH(Data!$B21,Sheet1!$A$1:$Q$1,0)))/100</f>
        <v>3.8400000000000001E-3</v>
      </c>
      <c r="FF21" s="25">
        <f>INDEX(Sheet1!$A$1:$Q$102,MATCH(Data!FF$5,Sheet1!$A$1:$A$102,0),(MATCH(Data!$B21,Sheet1!$A$1:$Q$1,0)))/100</f>
        <v>3.8500000000000001E-3</v>
      </c>
      <c r="FG21" s="25">
        <f>INDEX(Sheet1!$A$1:$Q$102,MATCH(Data!FG$5,Sheet1!$A$1:$A$102,0),(MATCH(Data!$B21,Sheet1!$A$1:$Q$1,0)))/100</f>
        <v>3.5799999999999998E-3</v>
      </c>
      <c r="FH21" s="25">
        <f>INDEX(Sheet1!$A$1:$Q$102,MATCH(Data!FH$5,Sheet1!$A$1:$A$102,0),(MATCH(Data!$B21,Sheet1!$A$1:$Q$1,0)))/100</f>
        <v>3.5499999999999998E-3</v>
      </c>
      <c r="FI21" s="25">
        <f>INDEX(Sheet1!$A$1:$Q$102,MATCH(Data!FI$5,Sheet1!$A$1:$A$102,0),(MATCH(Data!$B21,Sheet1!$A$1:$Q$1,0)))/100</f>
        <v>3.4799999999999996E-3</v>
      </c>
      <c r="FJ21" s="25">
        <f>INDEX(Sheet1!$A$1:$Q$102,MATCH(Data!FJ$5,Sheet1!$A$1:$A$102,0),(MATCH(Data!$B21,Sheet1!$A$1:$Q$1,0)))/100</f>
        <v>3.3300000000000001E-3</v>
      </c>
      <c r="FK21" s="25">
        <f>INDEX(Sheet1!$A$1:$Q$102,MATCH(Data!FK$5,Sheet1!$A$1:$A$102,0),(MATCH(Data!$B21,Sheet1!$A$1:$Q$1,0)))/100</f>
        <v>3.1199999999999999E-3</v>
      </c>
      <c r="FL21" s="25">
        <f>INDEX(Sheet1!$A$1:$Q$102,MATCH(Data!FL$5,Sheet1!$A$1:$A$102,0),(MATCH(Data!$B21,Sheet1!$A$1:$Q$1,0)))/100</f>
        <v>2.5300000000000001E-3</v>
      </c>
      <c r="FM21" s="25">
        <f>INDEX(Sheet1!$A$1:$Q$102,MATCH(Data!FM$5,Sheet1!$A$1:$A$102,0),(MATCH(Data!$B21,Sheet1!$A$1:$Q$1,0)))/100</f>
        <v>2.4299999999999999E-3</v>
      </c>
      <c r="FN21" s="25">
        <f>INDEX(Sheet1!$A$1:$Q$102,MATCH(Data!FN$5,Sheet1!$A$1:$A$102,0),(MATCH(Data!$B21,Sheet1!$A$1:$Q$1,0)))/100</f>
        <v>2.0100000000000001E-3</v>
      </c>
      <c r="FO21" s="25">
        <f>INDEX(Sheet1!$A$1:$Q$102,MATCH(Data!FO$5,Sheet1!$A$1:$A$102,0),(MATCH(Data!$B21,Sheet1!$A$1:$Q$1,0)))/100</f>
        <v>1.8599999999999999E-3</v>
      </c>
      <c r="FP21" s="25">
        <f>INDEX(Sheet1!$A$1:$Q$102,MATCH(Data!FP$5,Sheet1!$A$1:$A$102,0),(MATCH(Data!$B21,Sheet1!$A$1:$Q$1,0)))/100</f>
        <v>2.2899999999999999E-3</v>
      </c>
      <c r="FQ21" s="25">
        <f>INDEX(Sheet1!$A$1:$Q$102,MATCH(Data!FQ$5,Sheet1!$A$1:$A$102,0),(MATCH(Data!$B21,Sheet1!$A$1:$Q$1,0)))/100</f>
        <v>1.8599999999999999E-3</v>
      </c>
      <c r="FR21" s="25">
        <f>INDEX(Sheet1!$A$1:$Q$102,MATCH(Data!FR$5,Sheet1!$A$1:$A$102,0),(MATCH(Data!$B21,Sheet1!$A$1:$Q$1,0)))/100</f>
        <v>1.24E-3</v>
      </c>
      <c r="FS21" s="25">
        <f>INDEX(Sheet1!$A$1:$Q$102,MATCH(Data!FS$5,Sheet1!$A$1:$A$102,0),(MATCH(Data!$B21,Sheet1!$A$1:$Q$1,0)))/100</f>
        <v>1.049E-3</v>
      </c>
      <c r="FT21" s="25">
        <f>INDEX(Sheet1!$A$1:$Q$102,MATCH(Data!FT$5,Sheet1!$A$1:$A$102,0),(MATCH(Data!$B21,Sheet1!$A$1:$Q$1,0)))/100</f>
        <v>1.15E-3</v>
      </c>
      <c r="FU21" s="25">
        <f>INDEX(Sheet1!$A$1:$Q$102,MATCH(Data!FU$5,Sheet1!$A$1:$A$102,0),(MATCH(Data!$B21,Sheet1!$A$1:$Q$1,0)))/100</f>
        <v>1.15E-3</v>
      </c>
      <c r="FV21" s="25">
        <f>INDEX(Sheet1!$A$1:$Q$102,MATCH(Data!FV$5,Sheet1!$A$1:$A$102,0),(MATCH(Data!$B21,Sheet1!$A$1:$Q$1,0)))/100</f>
        <v>9.7000000000000005E-4</v>
      </c>
      <c r="FW21" s="25">
        <f>INDEX(Sheet1!$A$1:$Q$102,MATCH(Data!FW$5,Sheet1!$A$1:$A$102,0),(MATCH(Data!$B21,Sheet1!$A$1:$Q$1,0)))/100</f>
        <v>2.5000000000000001E-4</v>
      </c>
      <c r="FX21" s="25">
        <f>INDEX(Sheet1!$A$1:$Q$102,MATCH(Data!FX$5,Sheet1!$A$1:$A$102,0),(MATCH(Data!$B21,Sheet1!$A$1:$Q$1,0)))/100</f>
        <v>-1.5E-3</v>
      </c>
      <c r="FY21" s="25">
        <f>INDEX(Sheet1!$A$1:$Q$102,MATCH(Data!FY$5,Sheet1!$A$1:$A$102,0),(MATCH(Data!$B21,Sheet1!$A$1:$Q$1,0)))/100</f>
        <v>-1.6000000000000001E-3</v>
      </c>
      <c r="FZ21" s="25">
        <f>INDEX(Sheet1!$A$1:$Q$102,MATCH(Data!FZ$5,Sheet1!$A$1:$A$102,0),(MATCH(Data!$B21,Sheet1!$A$1:$Q$1,0)))/100</f>
        <v>-2.5000000000000001E-3</v>
      </c>
      <c r="GA21" s="25">
        <f>INDEX(Sheet1!$A$1:$Q$102,MATCH(Data!GA$5,Sheet1!$A$1:$A$102,0),(MATCH(Data!$B21,Sheet1!$A$1:$Q$1,0)))/100</f>
        <v>-2.5000000000000001E-3</v>
      </c>
      <c r="GB21" s="25">
        <f>INDEX(Sheet1!$A$1:$Q$102,MATCH(Data!GB$5,Sheet1!$A$1:$A$102,0),(MATCH(Data!$B21,Sheet1!$A$1:$Q$1,0)))/100</f>
        <v>-1E-3</v>
      </c>
      <c r="GC21" s="25">
        <f>INDEX(Sheet1!$A$1:$Q$102,MATCH(Data!GC$5,Sheet1!$A$1:$A$102,0),(MATCH(Data!$B21,Sheet1!$A$1:$Q$1,0)))/100</f>
        <v>-1E-3</v>
      </c>
      <c r="GD21" s="25">
        <f>INDEX(Sheet1!$A$1:$Q$102,MATCH(Data!GD$5,Sheet1!$A$1:$A$102,0),(MATCH(Data!$B21,Sheet1!$A$1:$Q$1,0)))/100</f>
        <v>-8.9999999999999998E-4</v>
      </c>
      <c r="GE21" s="25">
        <f>INDEX(Sheet1!$A$1:$Q$102,MATCH(Data!GE$5,Sheet1!$A$1:$A$102,0),(MATCH(Data!$B21,Sheet1!$A$1:$Q$1,0)))/100</f>
        <v>8.5000000000000006E-4</v>
      </c>
      <c r="GF21" s="25">
        <f>INDEX(Sheet1!$A$1:$Q$102,MATCH(Data!GF$5,Sheet1!$A$1:$A$102,0),(MATCH(Data!$B21,Sheet1!$A$1:$Q$1,0)))/100</f>
        <v>1.2600000000000001E-3</v>
      </c>
      <c r="GG21" s="25">
        <f>INDEX(Sheet1!$A$1:$Q$102,MATCH(Data!GG$5,Sheet1!$A$1:$A$102,0),(MATCH(Data!$B21,Sheet1!$A$1:$Q$1,0)))/100</f>
        <v>8.4000000000000003E-4</v>
      </c>
      <c r="GH21" s="25">
        <f>INDEX(Sheet1!$A$1:$Q$102,MATCH(Data!GH$5,Sheet1!$A$1:$A$102,0),(MATCH(Data!$B21,Sheet1!$A$1:$Q$1,0)))/100</f>
        <v>6.9000000000000008E-4</v>
      </c>
      <c r="GI21" s="25">
        <f>INDEX(Sheet1!$A$1:$Q$102,MATCH(Data!GI$5,Sheet1!$A$1:$A$102,0),(MATCH(Data!$B21,Sheet1!$A$1:$Q$1,0)))/100</f>
        <v>1.58E-3</v>
      </c>
      <c r="GJ21" s="25">
        <f>INDEX(Sheet1!$A$1:$Q$102,MATCH(Data!GJ$5,Sheet1!$A$1:$A$102,0),(MATCH(Data!$B21,Sheet1!$A$1:$Q$1,0)))/100</f>
        <v>2.4499999999999999E-3</v>
      </c>
      <c r="GK21" s="25">
        <f>INDEX(Sheet1!$A$1:$Q$102,MATCH(Data!GK$5,Sheet1!$A$1:$A$102,0),(MATCH(Data!$B21,Sheet1!$A$1:$Q$1,0)))/100</f>
        <v>2.2599999999999999E-3</v>
      </c>
      <c r="GL21" s="25">
        <f>INDEX(Sheet1!$A$1:$Q$102,MATCH(Data!GL$5,Sheet1!$A$1:$A$102,0),(MATCH(Data!$B21,Sheet1!$A$1:$Q$1,0)))/100</f>
        <v>1.3810000000000001E-3</v>
      </c>
      <c r="GM21" s="25">
        <f>INDEX(Sheet1!$A$1:$Q$102,MATCH(Data!GM$5,Sheet1!$A$1:$A$102,0),(MATCH(Data!$B21,Sheet1!$A$1:$Q$1,0)))/100</f>
        <v>1.3700000000000001E-3</v>
      </c>
      <c r="GN21" s="25">
        <f>INDEX(Sheet1!$A$1:$Q$102,MATCH(Data!GN$5,Sheet1!$A$1:$A$102,0),(MATCH(Data!$B21,Sheet1!$A$1:$Q$1,0)))/100</f>
        <v>1.66E-3</v>
      </c>
      <c r="GO21" s="25">
        <f>INDEX(Sheet1!$A$1:$Q$102,MATCH(Data!GO$5,Sheet1!$A$1:$A$102,0),(MATCH(Data!$B21,Sheet1!$A$1:$Q$1,0)))/100</f>
        <v>1.3800000000000002E-3</v>
      </c>
      <c r="GP21" s="25">
        <f>INDEX(Sheet1!$A$1:$Q$102,MATCH(Data!GP$5,Sheet1!$A$1:$A$102,0),(MATCH(Data!$B21,Sheet1!$A$1:$Q$1,0)))/100</f>
        <v>9.8999999999999999E-4</v>
      </c>
      <c r="GQ21" s="25">
        <f>INDEX(Sheet1!$A$1:$Q$102,MATCH(Data!GQ$5,Sheet1!$A$1:$A$102,0),(MATCH(Data!$B21,Sheet1!$A$1:$Q$1,0)))/100</f>
        <v>8.4099999999999995E-4</v>
      </c>
      <c r="GR21" s="25">
        <f>INDEX(Sheet1!$A$1:$Q$102,MATCH(Data!GR$5,Sheet1!$A$1:$A$102,0),(MATCH(Data!$B21,Sheet1!$A$1:$Q$1,0)))/100</f>
        <v>1.2290000000000001E-3</v>
      </c>
      <c r="GS21" s="25">
        <f>INDEX(Sheet1!$A$1:$Q$102,MATCH(Data!GS$5,Sheet1!$A$1:$A$102,0),(MATCH(Data!$B21,Sheet1!$A$1:$Q$1,0)))/100</f>
        <v>1.8599999999999999E-3</v>
      </c>
      <c r="GT21" s="25">
        <f>INDEX(Sheet1!$A$1:$Q$102,MATCH(Data!GT$5,Sheet1!$A$1:$A$102,0),(MATCH(Data!$B21,Sheet1!$A$1:$Q$1,0)))/100</f>
        <v>1.6900000000000001E-3</v>
      </c>
      <c r="GU21" s="25">
        <f>INDEX(Sheet1!$A$1:$Q$102,MATCH(Data!GU$5,Sheet1!$A$1:$A$102,0),(MATCH(Data!$B21,Sheet1!$A$1:$Q$1,0)))/100</f>
        <v>1.3700000000000001E-3</v>
      </c>
      <c r="GV21" s="25">
        <f>INDEX(Sheet1!$A$1:$Q$102,MATCH(Data!GV$5,Sheet1!$A$1:$A$102,0),(MATCH(Data!$B21,Sheet1!$A$1:$Q$1,0)))/100</f>
        <v>1.3700000000000001E-3</v>
      </c>
      <c r="GW21" s="25">
        <f>INDEX(Sheet1!$A$1:$Q$102,MATCH(Data!GW$5,Sheet1!$A$1:$A$102,0),(MATCH(Data!$B21,Sheet1!$A$1:$Q$1,0)))/100</f>
        <v>1.4000000000000002E-3</v>
      </c>
      <c r="GX21" s="25">
        <f>INDEX(Sheet1!$A$1:$Q$102,MATCH(Data!GX$5,Sheet1!$A$1:$A$102,0),(MATCH(Data!$B21,Sheet1!$A$1:$Q$1,0)))/100</f>
        <v>1.16E-3</v>
      </c>
      <c r="GY21" s="25">
        <f>INDEX(Sheet1!$A$1:$Q$102,MATCH(Data!GY$5,Sheet1!$A$1:$A$102,0),(MATCH(Data!$B21,Sheet1!$A$1:$Q$1,0)))/100</f>
        <v>4.8000000000000001E-4</v>
      </c>
      <c r="GZ21" s="25">
        <f>INDEX(Sheet1!$A$1:$Q$102,MATCH(Data!GZ$5,Sheet1!$A$1:$A$102,0),(MATCH(Data!$B21,Sheet1!$A$1:$Q$1,0)))/100</f>
        <v>1.4999999999999999E-4</v>
      </c>
      <c r="HA21" s="25">
        <f>INDEX(Sheet1!$A$1:$Q$102,MATCH(Data!HA$5,Sheet1!$A$1:$A$102,0),(MATCH(Data!$B21,Sheet1!$A$1:$Q$1,0)))/100</f>
        <v>2.8000000000000003E-4</v>
      </c>
      <c r="HB21" s="25">
        <f>INDEX(Sheet1!$A$1:$Q$102,MATCH(Data!HB$5,Sheet1!$A$1:$A$102,0),(MATCH(Data!$B21,Sheet1!$A$1:$Q$1,0)))/100</f>
        <v>6.6E-4</v>
      </c>
      <c r="HC21" s="25">
        <f>INDEX(Sheet1!$A$1:$Q$102,MATCH(Data!HC$5,Sheet1!$A$1:$A$102,0),(MATCH(Data!$B21,Sheet1!$A$1:$Q$1,0)))/100</f>
        <v>4.4999999999999999E-4</v>
      </c>
      <c r="HD21" s="25">
        <f>INDEX(Sheet1!$A$1:$Q$102,MATCH(Data!HD$5,Sheet1!$A$1:$A$102,0),(MATCH(Data!$B21,Sheet1!$A$1:$Q$1,0)))/100</f>
        <v>9.6000000000000002E-4</v>
      </c>
      <c r="HE21" s="25">
        <f>INDEX(Sheet1!$A$1:$Q$102,MATCH(Data!HE$5,Sheet1!$A$1:$A$102,0),(MATCH(Data!$B21,Sheet1!$A$1:$Q$1,0)))/100</f>
        <v>5.5000000000000003E-4</v>
      </c>
      <c r="HF21" s="25">
        <f>INDEX(Sheet1!$A$1:$Q$102,MATCH(Data!HF$5,Sheet1!$A$1:$A$102,0),(MATCH(Data!$B21,Sheet1!$A$1:$Q$1,0)))/100</f>
        <v>5.1000000000000006E-5</v>
      </c>
      <c r="HG21" s="25">
        <f>INDEX(Sheet1!$A$1:$Q$102,MATCH(Data!HG$5,Sheet1!$A$1:$A$102,0),(MATCH(Data!$B21,Sheet1!$A$1:$Q$1,0)))/100</f>
        <v>2.5000000000000001E-4</v>
      </c>
      <c r="HH21" s="25">
        <f>INDEX(Sheet1!$A$1:$Q$102,MATCH(Data!HH$5,Sheet1!$A$1:$A$102,0),(MATCH(Data!$B21,Sheet1!$A$1:$Q$1,0)))/100</f>
        <v>1.7000000000000001E-4</v>
      </c>
      <c r="HI21" s="25">
        <f>INDEX(Sheet1!$A$1:$Q$102,MATCH(Data!HI$5,Sheet1!$A$1:$A$102,0),(MATCH(Data!$B21,Sheet1!$A$1:$Q$1,0)))/100</f>
        <v>1.0000000000000001E-5</v>
      </c>
      <c r="HJ21" s="25">
        <f>INDEX(Sheet1!$A$1:$Q$102,MATCH(Data!HJ$5,Sheet1!$A$1:$A$102,0),(MATCH(Data!$B21,Sheet1!$A$1:$Q$1,0)))/100</f>
        <v>-5.9999999999999995E-4</v>
      </c>
      <c r="HK21" s="25">
        <f>INDEX(Sheet1!$A$1:$Q$102,MATCH(Data!HK$5,Sheet1!$A$1:$A$102,0),(MATCH(Data!$B21,Sheet1!$A$1:$Q$1,0)))/100</f>
        <v>-5.9999999999999995E-4</v>
      </c>
      <c r="HL21" s="25">
        <f>INDEX(Sheet1!$A$1:$Q$102,MATCH(Data!HL$5,Sheet1!$A$1:$A$102,0),(MATCH(Data!$B21,Sheet1!$A$1:$Q$1,0)))/100</f>
        <v>-2.0000000000000001E-4</v>
      </c>
      <c r="HM21" s="25">
        <f>INDEX(Sheet1!$A$1:$Q$102,MATCH(Data!HM$5,Sheet1!$A$1:$A$102,0),(MATCH(Data!$B21,Sheet1!$A$1:$Q$1,0)))/100</f>
        <v>-2.9999999999999997E-4</v>
      </c>
      <c r="HN21" s="25">
        <f>INDEX(Sheet1!$A$1:$Q$102,MATCH(Data!HN$5,Sheet1!$A$1:$A$102,0),(MATCH(Data!$B21,Sheet1!$A$1:$Q$1,0)))/100</f>
        <v>1.6000000000000001E-4</v>
      </c>
      <c r="HO21" s="25">
        <f>INDEX(Sheet1!$A$1:$Q$102,MATCH(Data!HO$5,Sheet1!$A$1:$A$102,0),(MATCH(Data!$B21,Sheet1!$A$1:$Q$1,0)))/100</f>
        <v>-2.1000000000000001E-4</v>
      </c>
      <c r="HP21" s="25">
        <f>INDEX(Sheet1!$A$1:$Q$102,MATCH(Data!HP$5,Sheet1!$A$1:$A$102,0),(MATCH(Data!$B21,Sheet1!$A$1:$Q$1,0)))/100</f>
        <v>1.2E-4</v>
      </c>
      <c r="HQ21" s="25">
        <f>INDEX(Sheet1!$A$1:$Q$102,MATCH(Data!HQ$5,Sheet1!$A$1:$A$102,0),(MATCH(Data!$B21,Sheet1!$A$1:$Q$1,0)))/100</f>
        <v>1.0000000000000001E-5</v>
      </c>
      <c r="HR21" s="25">
        <f>INDEX(Sheet1!$A$1:$Q$102,MATCH(Data!HR$5,Sheet1!$A$1:$A$102,0),(MATCH(Data!$B21,Sheet1!$A$1:$Q$1,0)))/100</f>
        <v>-4.2000000000000002E-4</v>
      </c>
      <c r="HS21" s="25">
        <f>INDEX(Sheet1!$A$1:$Q$102,MATCH(Data!HS$5,Sheet1!$A$1:$A$102,0),(MATCH(Data!$B21,Sheet1!$A$1:$Q$1,0)))/100</f>
        <v>-5.0000000000000001E-4</v>
      </c>
      <c r="HT21" s="25">
        <f>INDEX(Sheet1!$A$1:$Q$102,MATCH(Data!HT$5,Sheet1!$A$1:$A$102,0),(MATCH(Data!$B21,Sheet1!$A$1:$Q$1,0)))/100</f>
        <v>-5.9999999999999995E-4</v>
      </c>
      <c r="HU21" s="25">
        <f>INDEX(Sheet1!$A$1:$Q$102,MATCH(Data!HU$5,Sheet1!$A$1:$A$102,0),(MATCH(Data!$B21,Sheet1!$A$1:$Q$1,0)))/100</f>
        <v>-5.9999999999999995E-4</v>
      </c>
      <c r="HV21" s="25">
        <f>INDEX(Sheet1!$A$1:$Q$110,MATCH(Data!HV$5,Sheet1!$A$1:$A$110,0),(MATCH(Data!$B21,Sheet1!$A$1:$Q$1,0)))/100</f>
        <v>-2.0000000000000001E-4</v>
      </c>
      <c r="HW21" s="25">
        <f>INDEX(Sheet1!$A$1:$Q$110,MATCH(Data!HW$5,Sheet1!$A$1:$A$110,0),(MATCH(Data!$B21,Sheet1!$A$1:$Q$1,0)))/100</f>
        <v>-2.0000000000000001E-4</v>
      </c>
      <c r="HX21" s="25">
        <f>INDEX(Sheet1!$A$1:$Q$110,MATCH(Data!HX$5,Sheet1!$A$1:$A$110,0),(MATCH(Data!$B21,Sheet1!$A$1:$Q$1,0)))/100</f>
        <v>-2.0000000000000001E-4</v>
      </c>
      <c r="HY21" s="25">
        <f>INDEX(Sheet1!$A$1:$Q$110,MATCH(Data!HY$5,Sheet1!$A$1:$A$110,0),(MATCH(Data!$B21,Sheet1!$A$1:$Q$1,0)))/100</f>
        <v>-2.0000000000000001E-4</v>
      </c>
      <c r="HZ21" s="25">
        <f>INDEX(Sheet1!$A$1:$Q$110,MATCH(Data!HZ$5,Sheet1!$A$1:$A$110,0),(MATCH(Data!$B21,Sheet1!$A$1:$Q$1,0)))/100</f>
        <v>-2.0000000000000001E-4</v>
      </c>
      <c r="IA21" s="25">
        <f>INDEX(Sheet1!$A$1:$Q$110,MATCH(Data!IA$5,Sheet1!$A$1:$A$110,0),(MATCH(Data!$B21,Sheet1!$A$1:$Q$1,0)))/100</f>
        <v>-2.0000000000000001E-4</v>
      </c>
      <c r="IB21" s="25">
        <f>INDEX(Sheet1!$A$1:$Q$110,MATCH(Data!IB$5,Sheet1!$A$1:$A$110,0),(MATCH(Data!$B21,Sheet1!$A$1:$Q$1,0)))/100</f>
        <v>1.4000000000000001E-4</v>
      </c>
      <c r="IC21" s="25">
        <f>INDEX(Sheet1!$A$1:$Q$114,MATCH(Data!IC$5,Sheet1!$A$1:$A$114,0),(MATCH(Data!$B21,Sheet1!$A$1:$Q$1,0)))/100</f>
        <v>1.6000000000000001E-4</v>
      </c>
      <c r="ID21" s="25">
        <f>INDEX(Sheet1!$A$1:$Q$114,MATCH(Data!ID$5,Sheet1!$A$1:$A$114,0),(MATCH(Data!$B21,Sheet1!$A$1:$Q$1,0)))/100</f>
        <v>3.5000000000000005E-4</v>
      </c>
      <c r="IE21" s="25">
        <f>INDEX(Sheet1!$A$1:$Q$114,MATCH(Data!IE$5,Sheet1!$A$1:$A$114,0),(MATCH(Data!$B21,Sheet1!$A$1:$Q$1,0)))/100</f>
        <v>2.9E-4</v>
      </c>
      <c r="IF21" s="25">
        <f>INDEX(Sheet1!$A$1:$Q$114,MATCH(Data!IF$5,Sheet1!$A$1:$A$114,0),(MATCH(Data!$B21,Sheet1!$A$1:$Q$1,0)))/100</f>
        <v>7.5999999999999993E-4</v>
      </c>
      <c r="IG21" s="25">
        <f>INDEX(Sheet1!$A$1:$Q$114,MATCH(Data!IG$5,Sheet1!$A$1:$A$114,0),(MATCH(Data!$B21,Sheet1!$A$1:$Q$1,0)))/100</f>
        <v>9.5E-4</v>
      </c>
      <c r="IH21" s="25">
        <f>INDEX(Sheet1!$A$1:$Q$120,MATCH(Data!IH$5,Sheet1!$A$1:$A$120,0),(MATCH(Data!$B21,Sheet1!$A$1:$Q$1,0)))/100</f>
        <v>1.093E-3</v>
      </c>
      <c r="II21" s="25">
        <f>INDEX(Sheet1!$A$1:$Q$120,MATCH(Data!II$5,Sheet1!$A$1:$A$120,0),(MATCH(Data!$B21,Sheet1!$A$1:$Q$1,0)))/100</f>
        <v>1.3810000000000001E-3</v>
      </c>
      <c r="IJ21" s="25">
        <f>INDEX(Sheet1!$A$1:$Q$120,MATCH(Data!IJ$5,Sheet1!$A$1:$A$120,0),(MATCH(Data!$B21,Sheet1!$A$1:$Q$1,0)))/100</f>
        <v>1.9400000000000001E-3</v>
      </c>
    </row>
    <row r="22" spans="2:244" ht="15" thickBot="1" x14ac:dyDescent="0.4">
      <c r="B22" s="4"/>
      <c r="C22" s="12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O22" s="20"/>
      <c r="AP22" s="20"/>
      <c r="AQ22" s="20"/>
      <c r="AR22" s="20"/>
      <c r="AS22" s="20"/>
      <c r="AT22" s="20"/>
      <c r="AU22" s="20"/>
      <c r="AV22" s="20"/>
      <c r="AW22" s="20"/>
      <c r="AX22" s="20"/>
      <c r="AY22" s="20"/>
      <c r="AZ22" s="20"/>
      <c r="BA22" s="20"/>
      <c r="BB22" s="20"/>
      <c r="BC22" s="20"/>
      <c r="BD22" s="20"/>
      <c r="BE22" s="20"/>
      <c r="BF22" s="20"/>
      <c r="BG22" s="20"/>
      <c r="BH22" s="20"/>
      <c r="BI22" s="20"/>
      <c r="BJ22" s="20"/>
      <c r="BK22" s="20"/>
      <c r="BL22" s="20"/>
      <c r="BM22" s="20"/>
      <c r="BN22" s="20"/>
      <c r="BO22" s="20"/>
      <c r="BP22" s="20"/>
      <c r="BQ22" s="20"/>
      <c r="BR22" s="20"/>
      <c r="BS22" s="20"/>
      <c r="BT22" s="20"/>
      <c r="BU22" s="20"/>
      <c r="BV22" s="20"/>
      <c r="BW22" s="20"/>
      <c r="BX22" s="20"/>
      <c r="BY22" s="20"/>
      <c r="BZ22" s="20"/>
      <c r="CA22" s="20"/>
      <c r="CB22" s="20"/>
      <c r="CC22" s="20"/>
      <c r="CD22" s="20"/>
      <c r="CE22" s="20"/>
      <c r="CF22" s="20"/>
      <c r="CG22" s="20"/>
      <c r="CH22" s="20"/>
      <c r="CI22" s="20"/>
      <c r="CJ22" s="20"/>
      <c r="CK22" s="20"/>
      <c r="CL22" s="20"/>
      <c r="CM22" s="20"/>
      <c r="CN22" s="20"/>
      <c r="CO22" s="20"/>
      <c r="CP22" s="20"/>
      <c r="CQ22" s="20"/>
      <c r="CR22" s="20"/>
      <c r="CS22" s="20"/>
      <c r="CT22" s="20"/>
      <c r="CU22" s="20"/>
      <c r="CV22" s="20"/>
      <c r="CW22" s="20"/>
      <c r="CX22" s="20"/>
      <c r="CY22" s="20"/>
      <c r="CZ22" s="20"/>
      <c r="DA22" s="20"/>
      <c r="DB22" s="20"/>
      <c r="DC22" s="20"/>
      <c r="DD22" s="20"/>
      <c r="DE22" s="20"/>
      <c r="DF22" s="20"/>
      <c r="DG22" s="20"/>
      <c r="DH22" s="20"/>
      <c r="DI22" s="20"/>
      <c r="DJ22" s="20"/>
      <c r="DK22" s="20"/>
      <c r="DL22" s="20"/>
      <c r="DM22" s="20"/>
      <c r="DN22" s="20"/>
      <c r="DO22" s="20"/>
      <c r="DP22" s="20"/>
      <c r="DQ22" s="20"/>
      <c r="DR22" s="20"/>
      <c r="DS22" s="20"/>
      <c r="DT22" s="20"/>
      <c r="DU22" s="20"/>
      <c r="DV22" s="20"/>
      <c r="DW22" s="20"/>
      <c r="DX22" s="20"/>
      <c r="DY22" s="20"/>
      <c r="DZ22" s="20"/>
      <c r="EA22" s="20"/>
      <c r="EB22" s="20"/>
      <c r="EC22" s="20"/>
      <c r="ED22" s="20"/>
      <c r="EE22" s="20"/>
      <c r="EF22" s="20"/>
      <c r="EG22" s="20"/>
      <c r="EH22" s="20"/>
      <c r="EI22" s="20"/>
      <c r="EJ22" s="20"/>
      <c r="EK22" s="20"/>
      <c r="EL22" s="20"/>
      <c r="EM22" s="20"/>
      <c r="EN22" s="20"/>
      <c r="EO22" s="20"/>
      <c r="EP22" s="20"/>
      <c r="EQ22" s="20"/>
      <c r="ER22" s="20"/>
      <c r="ES22" s="20"/>
      <c r="ET22" s="20"/>
      <c r="EU22" s="20"/>
      <c r="EV22" s="20"/>
      <c r="EW22" s="20"/>
      <c r="EX22" s="20"/>
      <c r="EY22" s="20"/>
      <c r="EZ22" s="20"/>
      <c r="FA22" s="20"/>
      <c r="FB22" s="20"/>
      <c r="FC22" s="20"/>
      <c r="FD22" s="20"/>
      <c r="FE22" s="20"/>
      <c r="FF22" s="20"/>
      <c r="FG22" s="20"/>
      <c r="FH22" s="20"/>
      <c r="FI22" s="20"/>
      <c r="FJ22" s="20"/>
      <c r="FK22" s="20"/>
      <c r="FL22" s="20"/>
      <c r="FM22" s="20"/>
      <c r="FN22" s="20"/>
      <c r="FO22" s="20"/>
      <c r="FP22" s="20"/>
      <c r="FQ22" s="20"/>
      <c r="FR22" s="20"/>
      <c r="FS22" s="20"/>
      <c r="FT22" s="20"/>
      <c r="FU22" s="20"/>
      <c r="FV22" s="20"/>
      <c r="FW22" s="20"/>
      <c r="FX22" s="20"/>
      <c r="FY22" s="20"/>
      <c r="FZ22" s="20"/>
      <c r="GA22" s="20"/>
      <c r="GB22" s="20"/>
      <c r="GC22" s="20"/>
      <c r="GD22" s="20"/>
      <c r="GE22" s="20"/>
      <c r="GF22" s="20"/>
      <c r="GG22" s="20"/>
      <c r="GH22" s="20"/>
      <c r="GI22" s="20"/>
      <c r="GJ22" s="20"/>
      <c r="GK22" s="20"/>
      <c r="GL22" s="20"/>
      <c r="GM22" s="20"/>
      <c r="GN22" s="20"/>
      <c r="GO22" s="20"/>
      <c r="GP22" s="20"/>
      <c r="GQ22" s="20"/>
      <c r="GR22" s="20"/>
      <c r="GS22" s="20"/>
      <c r="GT22" s="20"/>
      <c r="GU22" s="20"/>
      <c r="GV22" s="20"/>
      <c r="GW22" s="20"/>
      <c r="GX22" s="20"/>
      <c r="GY22" s="20"/>
      <c r="GZ22" s="20"/>
      <c r="HA22" s="20"/>
      <c r="HB22" s="20"/>
      <c r="HC22" s="20"/>
      <c r="HD22" s="20"/>
      <c r="HE22" s="20"/>
      <c r="HF22" s="20"/>
      <c r="HG22" s="20"/>
      <c r="HH22" s="20"/>
      <c r="HI22" s="20"/>
      <c r="HJ22" s="20"/>
      <c r="HK22" s="20"/>
      <c r="HL22" s="20"/>
      <c r="HM22" s="20"/>
      <c r="HN22" s="20"/>
      <c r="HO22" s="20"/>
      <c r="HP22" s="20"/>
      <c r="HQ22" s="20"/>
      <c r="HR22" s="20"/>
      <c r="HS22" s="20"/>
      <c r="HT22" s="20"/>
      <c r="HU22" s="20"/>
      <c r="HV22" s="20"/>
      <c r="HW22" s="20"/>
      <c r="HX22" s="20"/>
      <c r="HY22" s="20"/>
      <c r="HZ22" s="20"/>
      <c r="IA22" s="20"/>
      <c r="IB22" s="20"/>
      <c r="IC22" s="20"/>
      <c r="ID22" s="20"/>
      <c r="IE22" s="20"/>
      <c r="IF22" s="20"/>
      <c r="IG22" s="20"/>
      <c r="IH22" s="20"/>
      <c r="II22" s="20"/>
      <c r="IJ22" s="20"/>
    </row>
    <row r="23" spans="2:244" x14ac:dyDescent="0.35">
      <c r="B23" s="9" t="s">
        <v>95</v>
      </c>
      <c r="C23" s="11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/>
      <c r="AH23" s="49"/>
      <c r="AI23" s="49"/>
      <c r="AJ23" s="49"/>
      <c r="AK23" s="49"/>
      <c r="AL23" s="49"/>
      <c r="AM23" s="49"/>
      <c r="AN23" s="49"/>
      <c r="AO23" s="49"/>
      <c r="AP23" s="49"/>
      <c r="AQ23" s="49"/>
      <c r="AR23" s="49"/>
      <c r="AS23" s="49"/>
      <c r="AT23" s="49"/>
      <c r="AU23" s="49"/>
      <c r="AV23" s="49"/>
      <c r="AW23" s="49"/>
      <c r="AX23" s="49"/>
      <c r="AY23" s="49"/>
      <c r="AZ23" s="49"/>
      <c r="BA23" s="49"/>
      <c r="BB23" s="49"/>
      <c r="BC23" s="49"/>
      <c r="BD23" s="49"/>
      <c r="BE23" s="49"/>
      <c r="BF23" s="49"/>
      <c r="BG23" s="49"/>
      <c r="BH23" s="49"/>
      <c r="BI23" s="49"/>
      <c r="BJ23" s="49"/>
      <c r="BK23" s="49"/>
      <c r="BL23" s="49"/>
      <c r="BM23" s="49"/>
      <c r="BN23" s="49"/>
      <c r="BO23" s="49"/>
      <c r="BP23" s="49"/>
      <c r="BQ23" s="49"/>
      <c r="BR23" s="49"/>
      <c r="BS23" s="49"/>
      <c r="BT23" s="49"/>
      <c r="BU23" s="49"/>
      <c r="BV23" s="49"/>
      <c r="BW23" s="49"/>
      <c r="BX23" s="49"/>
      <c r="BY23" s="49"/>
      <c r="BZ23" s="49"/>
      <c r="CA23" s="49"/>
      <c r="CB23" s="49"/>
      <c r="CC23" s="49"/>
      <c r="CD23" s="49"/>
      <c r="CE23" s="49"/>
      <c r="CF23" s="49"/>
      <c r="CG23" s="49"/>
      <c r="CH23" s="49"/>
      <c r="CI23" s="49"/>
      <c r="CJ23" s="49"/>
      <c r="CK23" s="49"/>
      <c r="CL23" s="49"/>
      <c r="CM23" s="49"/>
      <c r="CN23" s="49"/>
      <c r="CO23" s="49"/>
      <c r="CP23" s="49"/>
      <c r="CQ23" s="49"/>
      <c r="CR23" s="49"/>
      <c r="CS23" s="49"/>
      <c r="CT23" s="49"/>
      <c r="CU23" s="49"/>
      <c r="CV23" s="49"/>
      <c r="CW23" s="49"/>
      <c r="CX23" s="49"/>
      <c r="CY23" s="49"/>
      <c r="CZ23" s="49"/>
      <c r="DA23" s="49"/>
      <c r="DB23" s="49"/>
      <c r="DC23" s="49"/>
      <c r="DD23" s="49"/>
      <c r="DE23" s="49"/>
      <c r="DF23" s="49"/>
      <c r="DG23" s="49"/>
      <c r="DH23" s="49"/>
      <c r="DI23" s="49"/>
      <c r="DJ23" s="49"/>
      <c r="DK23" s="49"/>
      <c r="DL23" s="49"/>
      <c r="DM23" s="49"/>
      <c r="DN23" s="49"/>
      <c r="DO23" s="49"/>
      <c r="DP23" s="49"/>
      <c r="DQ23" s="49"/>
      <c r="DR23" s="49"/>
      <c r="DS23" s="49"/>
      <c r="DT23" s="49"/>
      <c r="DU23" s="49"/>
      <c r="DV23" s="49"/>
      <c r="DW23" s="49"/>
      <c r="DX23" s="49"/>
      <c r="DY23" s="49"/>
      <c r="DZ23" s="49"/>
      <c r="EA23" s="49"/>
      <c r="EB23" s="49"/>
      <c r="EC23" s="49"/>
      <c r="ED23" s="49"/>
      <c r="EE23" s="49"/>
      <c r="EF23" s="49"/>
      <c r="EG23" s="49"/>
      <c r="EH23" s="49"/>
      <c r="EI23" s="49"/>
      <c r="EJ23" s="49"/>
      <c r="EK23" s="49"/>
      <c r="EL23" s="49"/>
      <c r="EM23" s="49"/>
      <c r="EN23" s="49"/>
      <c r="EO23" s="49"/>
      <c r="EP23" s="49"/>
      <c r="EQ23" s="49"/>
      <c r="ER23" s="49"/>
      <c r="ES23" s="49"/>
      <c r="ET23" s="49"/>
      <c r="EU23" s="49"/>
      <c r="EV23" s="49"/>
      <c r="EW23" s="49"/>
      <c r="EX23" s="49"/>
      <c r="EY23" s="49"/>
      <c r="EZ23" s="49"/>
      <c r="FA23" s="49"/>
      <c r="FB23" s="49"/>
      <c r="FC23" s="49"/>
      <c r="FD23" s="49"/>
      <c r="FE23" s="49"/>
      <c r="FF23" s="49"/>
      <c r="FG23" s="49"/>
      <c r="FH23" s="49"/>
      <c r="FI23" s="50">
        <v>43100</v>
      </c>
      <c r="FJ23" s="50">
        <v>43131</v>
      </c>
      <c r="FK23" s="50">
        <v>43159</v>
      </c>
      <c r="FL23" s="50">
        <v>43190</v>
      </c>
      <c r="FM23" s="50">
        <v>43220</v>
      </c>
      <c r="FN23" s="50">
        <v>43251</v>
      </c>
      <c r="FO23" s="50">
        <v>43281</v>
      </c>
      <c r="FP23" s="50">
        <v>43312</v>
      </c>
      <c r="FQ23" s="50">
        <v>43343</v>
      </c>
      <c r="FR23" s="50">
        <v>43373</v>
      </c>
      <c r="FS23" s="50">
        <v>43404</v>
      </c>
      <c r="FT23" s="50">
        <v>43434</v>
      </c>
      <c r="FU23" s="50">
        <v>43465</v>
      </c>
      <c r="FV23" s="50">
        <v>43496</v>
      </c>
      <c r="FW23" s="50">
        <v>43524</v>
      </c>
      <c r="FX23" s="50">
        <v>43555</v>
      </c>
      <c r="FY23" s="50">
        <v>43585</v>
      </c>
      <c r="FZ23" s="50">
        <v>43616</v>
      </c>
      <c r="GA23" s="50">
        <v>43646</v>
      </c>
      <c r="GB23" s="50">
        <v>43677</v>
      </c>
      <c r="GC23" s="50">
        <v>43708</v>
      </c>
      <c r="GD23" s="50">
        <v>43738</v>
      </c>
      <c r="GE23" s="50">
        <v>43769</v>
      </c>
      <c r="GF23" s="50">
        <v>43799</v>
      </c>
      <c r="GG23" s="50">
        <v>43830</v>
      </c>
      <c r="GH23" s="50">
        <v>43861</v>
      </c>
      <c r="GI23" s="50">
        <v>43890</v>
      </c>
      <c r="GJ23" s="50">
        <v>43921</v>
      </c>
      <c r="GK23" s="50">
        <v>43951</v>
      </c>
      <c r="GL23" s="50">
        <v>43982</v>
      </c>
      <c r="GM23" s="50"/>
      <c r="GN23" s="50"/>
      <c r="GO23" s="50"/>
      <c r="GP23" s="50"/>
      <c r="GQ23" s="50"/>
      <c r="GR23" s="50"/>
      <c r="GS23" s="50"/>
      <c r="GT23" s="50"/>
      <c r="GU23" s="50"/>
      <c r="GV23" s="50"/>
      <c r="GW23" s="50"/>
      <c r="GX23" s="50"/>
      <c r="GY23" s="50"/>
      <c r="GZ23" s="50"/>
      <c r="HA23" s="50"/>
      <c r="HB23" s="50"/>
      <c r="HC23" s="50"/>
      <c r="HD23" s="50"/>
      <c r="HE23" s="50"/>
      <c r="HF23" s="50"/>
      <c r="HG23" s="50"/>
      <c r="HH23" s="50"/>
      <c r="HI23" s="50"/>
      <c r="HJ23" s="50"/>
      <c r="HK23" s="50"/>
      <c r="HL23" s="50"/>
      <c r="HM23" s="50"/>
      <c r="HN23" s="50"/>
      <c r="HO23" s="50"/>
      <c r="HP23" s="50"/>
      <c r="HQ23" s="50"/>
      <c r="HR23" s="50"/>
      <c r="HS23" s="50"/>
      <c r="HT23" s="50"/>
      <c r="HU23" s="50"/>
      <c r="HV23" s="50"/>
      <c r="HW23" s="50"/>
      <c r="HX23" s="50"/>
      <c r="HY23" s="50"/>
      <c r="HZ23" s="50"/>
      <c r="IA23" s="50"/>
      <c r="IB23" s="50"/>
      <c r="IC23" s="50"/>
      <c r="ID23" s="50"/>
      <c r="IE23" s="50"/>
      <c r="IF23" s="50"/>
      <c r="IG23" s="50"/>
      <c r="IH23" s="50"/>
      <c r="II23" s="50"/>
      <c r="IJ23" s="50"/>
    </row>
    <row r="24" spans="2:244" x14ac:dyDescent="0.35">
      <c r="B24" s="4"/>
      <c r="C24" s="10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49"/>
      <c r="AB24" s="49"/>
      <c r="AC24" s="49"/>
      <c r="AD24" s="49"/>
      <c r="AE24" s="49"/>
      <c r="AF24" s="49"/>
      <c r="AG24" s="49"/>
      <c r="AH24" s="49"/>
      <c r="AI24" s="49"/>
      <c r="AJ24" s="49"/>
      <c r="AK24" s="49"/>
      <c r="AL24" s="49"/>
      <c r="AM24" s="49"/>
      <c r="AN24" s="49"/>
      <c r="AO24" s="49"/>
      <c r="AP24" s="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49"/>
      <c r="BE24" s="49"/>
      <c r="BF24" s="49"/>
      <c r="BG24" s="49"/>
      <c r="BH24" s="49"/>
      <c r="BI24" s="49"/>
      <c r="BJ24" s="49"/>
      <c r="BK24" s="49"/>
      <c r="BL24" s="49"/>
      <c r="BM24" s="49"/>
      <c r="BN24" s="49"/>
      <c r="BO24" s="49"/>
      <c r="BP24" s="49"/>
      <c r="BQ24" s="49"/>
      <c r="BR24" s="49"/>
      <c r="BS24" s="49"/>
      <c r="BT24" s="49"/>
      <c r="BU24" s="49"/>
      <c r="BV24" s="49"/>
      <c r="BW24" s="49"/>
      <c r="BX24" s="49"/>
      <c r="BY24" s="49"/>
      <c r="BZ24" s="49"/>
      <c r="CA24" s="49"/>
      <c r="CB24" s="49"/>
      <c r="CC24" s="49"/>
      <c r="CD24" s="49"/>
      <c r="CE24" s="49"/>
      <c r="CF24" s="49"/>
      <c r="CG24" s="49"/>
      <c r="CH24" s="49"/>
      <c r="CI24" s="49"/>
      <c r="CJ24" s="49"/>
      <c r="CK24" s="49"/>
      <c r="CL24" s="49"/>
      <c r="CM24" s="49"/>
      <c r="CN24" s="49"/>
      <c r="CO24" s="49"/>
      <c r="CP24" s="49"/>
      <c r="CQ24" s="49"/>
      <c r="CR24" s="49"/>
      <c r="CS24" s="49"/>
      <c r="CT24" s="49"/>
      <c r="CU24" s="49"/>
      <c r="CV24" s="49"/>
      <c r="CW24" s="49"/>
      <c r="CX24" s="49"/>
      <c r="CY24" s="49"/>
      <c r="CZ24" s="49"/>
      <c r="DA24" s="49"/>
      <c r="DB24" s="49"/>
      <c r="DC24" s="49"/>
      <c r="DD24" s="49"/>
      <c r="DE24" s="49"/>
      <c r="DF24" s="49"/>
      <c r="DG24" s="49"/>
      <c r="DH24" s="49"/>
      <c r="DI24" s="49"/>
      <c r="DJ24" s="49"/>
      <c r="DK24" s="49"/>
      <c r="DL24" s="49"/>
      <c r="DM24" s="49"/>
      <c r="DN24" s="49"/>
      <c r="DO24" s="49"/>
      <c r="DP24" s="49"/>
      <c r="DQ24" s="49"/>
      <c r="DR24" s="49"/>
      <c r="DS24" s="49"/>
      <c r="DT24" s="49"/>
      <c r="DU24" s="49"/>
      <c r="DV24" s="49"/>
      <c r="DW24" s="49"/>
      <c r="DX24" s="49"/>
      <c r="DY24" s="49"/>
      <c r="DZ24" s="49"/>
      <c r="EA24" s="49"/>
      <c r="EB24" s="49"/>
      <c r="EC24" s="49"/>
      <c r="ED24" s="49"/>
      <c r="EE24" s="49"/>
      <c r="EF24" s="49"/>
      <c r="EG24" s="49"/>
      <c r="EH24" s="49"/>
      <c r="EI24" s="49"/>
      <c r="EJ24" s="49"/>
      <c r="EK24" s="49"/>
      <c r="EL24" s="49"/>
      <c r="EM24" s="49"/>
      <c r="EN24" s="49"/>
      <c r="EO24" s="49"/>
      <c r="EP24" s="49"/>
      <c r="EQ24" s="49"/>
      <c r="ER24" s="49"/>
      <c r="ES24" s="49"/>
      <c r="ET24" s="49"/>
      <c r="EU24" s="49"/>
      <c r="EV24" s="49"/>
      <c r="EW24" s="49"/>
      <c r="EX24" s="49"/>
      <c r="EY24" s="49"/>
      <c r="EZ24" s="49"/>
      <c r="FA24" s="49"/>
      <c r="FB24" s="49"/>
      <c r="FC24" s="49"/>
      <c r="FD24" s="49"/>
      <c r="FE24" s="49"/>
      <c r="FF24" s="49"/>
      <c r="FG24" s="49"/>
      <c r="FH24" s="49"/>
      <c r="FI24" s="25">
        <v>3.9999999999999975E-4</v>
      </c>
      <c r="FJ24" s="25">
        <v>-1.0000000000000026E-5</v>
      </c>
      <c r="FK24" s="25">
        <v>1.0000000000000026E-4</v>
      </c>
      <c r="FL24" s="25">
        <v>2.0000000000000009E-4</v>
      </c>
      <c r="FM24" s="25">
        <v>2.9999999999999992E-4</v>
      </c>
      <c r="FN24" s="25">
        <v>1E-3</v>
      </c>
      <c r="FO24" s="25">
        <v>1E-3</v>
      </c>
      <c r="FP24" s="25">
        <v>7.9999999999999993E-4</v>
      </c>
      <c r="FQ24" s="25">
        <v>1.5E-3</v>
      </c>
      <c r="FR24" s="25">
        <v>1.2999999999999999E-3</v>
      </c>
      <c r="FS24" s="25">
        <v>1.5999999999999999E-3</v>
      </c>
      <c r="FT24" s="25">
        <v>2.1999999999999997E-3</v>
      </c>
      <c r="FU24" s="25">
        <v>2.4000000000000002E-3</v>
      </c>
      <c r="FV24" s="25">
        <v>2.0999999999999999E-3</v>
      </c>
      <c r="FW24" s="25">
        <v>1.6999999999999999E-3</v>
      </c>
      <c r="FX24" s="25">
        <v>1.4E-3</v>
      </c>
      <c r="FY24" s="25">
        <v>9.0000000000000019E-4</v>
      </c>
      <c r="FZ24" s="25">
        <v>1.3999999999999998E-3</v>
      </c>
      <c r="GA24" s="25">
        <v>8.9999999999999976E-4</v>
      </c>
      <c r="GB24" s="25">
        <v>5.9999999999999984E-4</v>
      </c>
      <c r="GC24" s="25">
        <v>1E-3</v>
      </c>
      <c r="GD24" s="25">
        <v>1.34E-3</v>
      </c>
      <c r="GE24" s="25">
        <v>7.000000000000001E-4</v>
      </c>
      <c r="GF24" s="25">
        <v>1.0000000000000005E-3</v>
      </c>
      <c r="GG24" s="25">
        <v>6.9999999999999967E-4</v>
      </c>
      <c r="GH24" s="25">
        <v>5.9999999999999984E-4</v>
      </c>
      <c r="GI24" s="25">
        <v>1.2000000000000005E-3</v>
      </c>
      <c r="GJ24" s="25">
        <v>4.5999999999999999E-3</v>
      </c>
      <c r="GK24" s="25">
        <v>3.3E-3</v>
      </c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  <c r="HF24" s="25"/>
      <c r="HG24" s="25"/>
      <c r="HH24" s="25"/>
      <c r="HI24" s="25"/>
      <c r="HJ24" s="25"/>
      <c r="HK24" s="25"/>
      <c r="HL24" s="25"/>
      <c r="HM24" s="25"/>
      <c r="HN24" s="25"/>
      <c r="HO24" s="25"/>
      <c r="HP24" s="25"/>
      <c r="HQ24" s="25"/>
      <c r="HR24" s="25"/>
      <c r="HS24" s="25"/>
      <c r="HT24" s="25"/>
      <c r="HU24" s="25"/>
      <c r="HV24" s="25"/>
      <c r="HW24" s="25"/>
      <c r="HX24" s="25"/>
      <c r="HY24" s="25"/>
      <c r="HZ24" s="25"/>
      <c r="IA24" s="25"/>
      <c r="IB24" s="25"/>
      <c r="IC24" s="25"/>
      <c r="ID24" s="25"/>
      <c r="IE24" s="25"/>
      <c r="IF24" s="25"/>
      <c r="IG24" s="25"/>
      <c r="IH24" s="25"/>
      <c r="II24" s="25"/>
      <c r="IJ24" s="25"/>
    </row>
    <row r="25" spans="2:244" ht="15" thickBot="1" x14ac:dyDescent="0.4">
      <c r="B25" s="8"/>
      <c r="C25" s="13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20"/>
      <c r="AN25" s="20"/>
      <c r="AO25" s="20"/>
      <c r="AP25" s="20"/>
      <c r="AQ25" s="20"/>
      <c r="AR25" s="20"/>
      <c r="AS25" s="20"/>
      <c r="AT25" s="20"/>
      <c r="AU25" s="20"/>
      <c r="AV25" s="20"/>
      <c r="AW25" s="20"/>
      <c r="AX25" s="20"/>
      <c r="AY25" s="20"/>
      <c r="AZ25" s="20"/>
      <c r="BA25" s="20"/>
      <c r="BB25" s="20"/>
      <c r="BC25" s="20"/>
      <c r="BD25" s="20"/>
      <c r="BE25" s="20"/>
      <c r="BF25" s="20"/>
      <c r="BG25" s="20"/>
      <c r="BH25" s="20"/>
      <c r="BI25" s="20"/>
      <c r="BJ25" s="20"/>
      <c r="BK25" s="20"/>
      <c r="BL25" s="20"/>
      <c r="BM25" s="20"/>
      <c r="BN25" s="20"/>
      <c r="BO25" s="20"/>
      <c r="BP25" s="20"/>
      <c r="BQ25" s="20"/>
      <c r="BR25" s="20"/>
      <c r="BS25" s="20"/>
      <c r="BT25" s="20"/>
      <c r="BU25" s="20"/>
      <c r="BV25" s="20"/>
      <c r="BW25" s="20"/>
      <c r="BX25" s="20"/>
      <c r="BY25" s="20"/>
      <c r="BZ25" s="20"/>
      <c r="CA25" s="20"/>
      <c r="CB25" s="20"/>
      <c r="CC25" s="20"/>
      <c r="CD25" s="20"/>
      <c r="CE25" s="20"/>
      <c r="CF25" s="20"/>
      <c r="CG25" s="20"/>
      <c r="CH25" s="20"/>
      <c r="CI25" s="20"/>
      <c r="CJ25" s="20"/>
      <c r="CK25" s="20"/>
      <c r="CL25" s="20"/>
      <c r="CM25" s="20"/>
      <c r="CN25" s="20"/>
      <c r="CO25" s="20"/>
      <c r="CP25" s="20"/>
      <c r="CQ25" s="20"/>
      <c r="CR25" s="20"/>
      <c r="CS25" s="20"/>
      <c r="CT25" s="20"/>
      <c r="CU25" s="20"/>
      <c r="CV25" s="20"/>
      <c r="CW25" s="20"/>
      <c r="CX25" s="20"/>
      <c r="CY25" s="20"/>
      <c r="CZ25" s="20"/>
      <c r="DA25" s="20"/>
      <c r="DB25" s="20"/>
      <c r="DC25" s="20"/>
      <c r="DD25" s="20"/>
      <c r="DE25" s="20"/>
      <c r="DF25" s="20"/>
      <c r="DG25" s="20"/>
      <c r="DH25" s="20"/>
      <c r="DI25" s="20"/>
      <c r="DJ25" s="20"/>
      <c r="DK25" s="20"/>
      <c r="DL25" s="20"/>
      <c r="DM25" s="20"/>
      <c r="DN25" s="20"/>
      <c r="DO25" s="20"/>
      <c r="DP25" s="20"/>
      <c r="DQ25" s="20"/>
      <c r="DR25" s="20"/>
      <c r="DS25" s="20"/>
      <c r="DT25" s="20"/>
      <c r="DU25" s="20"/>
      <c r="DV25" s="20"/>
      <c r="DW25" s="20"/>
      <c r="DX25" s="20"/>
      <c r="DY25" s="20"/>
      <c r="DZ25" s="20"/>
      <c r="EA25" s="20"/>
      <c r="EB25" s="20"/>
      <c r="EC25" s="20"/>
      <c r="ED25" s="20"/>
      <c r="EE25" s="20"/>
      <c r="EF25" s="20"/>
      <c r="EG25" s="20"/>
      <c r="EH25" s="20"/>
      <c r="EI25" s="20"/>
      <c r="EJ25" s="20"/>
      <c r="EK25" s="20"/>
      <c r="EL25" s="20"/>
      <c r="EM25" s="20"/>
      <c r="EN25" s="20"/>
      <c r="EO25" s="20"/>
      <c r="EP25" s="20"/>
      <c r="EQ25" s="20"/>
      <c r="ER25" s="20"/>
      <c r="ES25" s="20"/>
      <c r="ET25" s="20"/>
      <c r="EU25" s="20"/>
      <c r="EV25" s="20"/>
      <c r="EW25" s="20"/>
      <c r="EX25" s="20"/>
      <c r="EY25" s="20"/>
      <c r="EZ25" s="20"/>
      <c r="FA25" s="20"/>
      <c r="FB25" s="20"/>
      <c r="FC25" s="20"/>
      <c r="FD25" s="20"/>
      <c r="FE25" s="20"/>
      <c r="FF25" s="20"/>
      <c r="FG25" s="20"/>
      <c r="FH25" s="20"/>
      <c r="FI25" s="20"/>
      <c r="FJ25" s="20"/>
      <c r="FK25" s="20"/>
      <c r="FL25" s="20"/>
      <c r="FM25" s="20"/>
      <c r="FN25" s="20"/>
      <c r="FO25" s="20"/>
      <c r="FP25" s="20"/>
      <c r="FQ25" s="20"/>
      <c r="FR25" s="20"/>
      <c r="FS25" s="20"/>
      <c r="FT25" s="20"/>
      <c r="FU25" s="20"/>
      <c r="FV25" s="20"/>
      <c r="FW25" s="20"/>
      <c r="FX25" s="20"/>
      <c r="FY25" s="20"/>
      <c r="FZ25" s="20"/>
      <c r="GA25" s="20"/>
      <c r="GB25" s="20"/>
      <c r="GC25" s="20"/>
      <c r="GD25" s="20"/>
      <c r="GE25" s="20"/>
      <c r="GF25" s="20"/>
      <c r="GG25" s="20"/>
      <c r="GH25" s="20"/>
      <c r="GI25" s="20"/>
      <c r="GJ25" s="20"/>
      <c r="GK25" s="20"/>
      <c r="GL25" s="20"/>
      <c r="GM25" s="20"/>
      <c r="GN25" s="20"/>
      <c r="GO25" s="20"/>
      <c r="GP25" s="20"/>
      <c r="GQ25" s="20"/>
      <c r="GR25" s="20"/>
      <c r="GS25" s="20"/>
      <c r="GT25" s="20"/>
      <c r="GU25" s="20"/>
      <c r="GV25" s="20"/>
      <c r="GW25" s="20"/>
      <c r="GX25" s="20"/>
      <c r="GY25" s="20"/>
      <c r="GZ25" s="20"/>
      <c r="HA25" s="20"/>
      <c r="HB25" s="20"/>
      <c r="HC25" s="20"/>
      <c r="HD25" s="20"/>
      <c r="HE25" s="20"/>
      <c r="HF25" s="20"/>
      <c r="HG25" s="20"/>
      <c r="HH25" s="20"/>
      <c r="HI25" s="20"/>
      <c r="HJ25" s="20"/>
      <c r="HK25" s="20"/>
      <c r="HL25" s="20"/>
      <c r="HM25" s="20"/>
      <c r="HN25" s="20"/>
      <c r="HO25" s="20"/>
      <c r="HP25" s="20"/>
      <c r="HQ25" s="20"/>
      <c r="HR25" s="20"/>
      <c r="HS25" s="20"/>
      <c r="HT25" s="20"/>
      <c r="HU25" s="20"/>
      <c r="HV25" s="20"/>
      <c r="HW25" s="20"/>
      <c r="HX25" s="20"/>
      <c r="HY25" s="20"/>
      <c r="HZ25" s="20"/>
      <c r="IA25" s="20"/>
      <c r="IB25" s="20"/>
      <c r="IC25" s="20"/>
      <c r="ID25" s="20"/>
      <c r="IE25" s="20"/>
      <c r="IF25" s="20"/>
      <c r="IG25" s="20"/>
      <c r="IH25" s="20"/>
      <c r="II25" s="20"/>
      <c r="IJ25" s="20"/>
    </row>
    <row r="26" spans="2:244" x14ac:dyDescent="0.35">
      <c r="B26" s="9" t="s">
        <v>96</v>
      </c>
      <c r="C26" s="14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  <c r="AA26" s="21"/>
      <c r="AB26" s="21"/>
      <c r="AC26" s="21"/>
      <c r="AD26" s="21"/>
      <c r="AE26" s="21"/>
      <c r="AF26" s="21"/>
      <c r="AG26" s="21"/>
      <c r="AH26" s="21"/>
      <c r="AI26" s="21"/>
      <c r="AJ26" s="21"/>
      <c r="AK26" s="21"/>
      <c r="AL26" s="21"/>
      <c r="AM26" s="21"/>
      <c r="AN26" s="21"/>
      <c r="AO26" s="21"/>
      <c r="AP26" s="21"/>
      <c r="AQ26" s="21"/>
      <c r="AR26" s="21"/>
      <c r="AS26" s="21"/>
      <c r="AT26" s="21"/>
      <c r="AU26" s="21"/>
      <c r="AV26" s="21"/>
      <c r="AW26" s="21"/>
      <c r="AX26" s="21"/>
      <c r="AY26" s="21"/>
      <c r="AZ26" s="21"/>
      <c r="BA26" s="21"/>
      <c r="BB26" s="21"/>
      <c r="BC26" s="21"/>
      <c r="BD26" s="21"/>
      <c r="BE26" s="21"/>
      <c r="BF26" s="21"/>
      <c r="BG26" s="21"/>
      <c r="BH26" s="21"/>
      <c r="BI26" s="21"/>
      <c r="BJ26" s="21"/>
      <c r="BK26" s="21"/>
      <c r="BL26" s="21"/>
      <c r="BM26" s="21"/>
      <c r="BN26" s="21"/>
      <c r="BO26" s="21"/>
      <c r="BP26" s="21"/>
      <c r="BQ26" s="21"/>
      <c r="BR26" s="21"/>
      <c r="BS26" s="21"/>
      <c r="BT26" s="21"/>
      <c r="BU26" s="21"/>
      <c r="BV26" s="21"/>
      <c r="BW26" s="21"/>
      <c r="BX26" s="21"/>
      <c r="BY26" s="21"/>
      <c r="BZ26" s="21"/>
      <c r="CA26" s="21"/>
      <c r="CB26" s="21"/>
      <c r="CC26" s="21"/>
      <c r="CD26" s="21"/>
      <c r="CE26" s="21"/>
      <c r="CF26" s="21"/>
      <c r="CG26" s="21"/>
      <c r="CH26" s="21"/>
      <c r="CI26" s="21"/>
      <c r="CJ26" s="21"/>
      <c r="CK26" s="21"/>
      <c r="CL26" s="21"/>
      <c r="CM26" s="21"/>
      <c r="CN26" s="21"/>
      <c r="CO26" s="21"/>
      <c r="CP26" s="21"/>
      <c r="CQ26" s="21"/>
      <c r="CR26" s="21"/>
      <c r="CS26" s="21"/>
      <c r="CT26" s="21"/>
      <c r="CU26" s="21"/>
      <c r="CV26" s="21"/>
      <c r="CW26" s="21"/>
      <c r="CX26" s="21"/>
      <c r="CY26" s="21"/>
      <c r="CZ26" s="21"/>
      <c r="DA26" s="21"/>
      <c r="DB26" s="21"/>
      <c r="DC26" s="21"/>
      <c r="DD26" s="21"/>
      <c r="DE26" s="21"/>
      <c r="DF26" s="21"/>
      <c r="DG26" s="21"/>
      <c r="DH26" s="21"/>
      <c r="DI26" s="21"/>
      <c r="DJ26" s="21"/>
      <c r="DK26" s="21"/>
      <c r="DL26" s="21"/>
      <c r="DM26" s="21"/>
      <c r="DN26" s="21"/>
      <c r="DO26" s="21"/>
      <c r="DP26" s="21"/>
      <c r="DQ26" s="21"/>
      <c r="DR26" s="21"/>
      <c r="DS26" s="21"/>
      <c r="DT26" s="21"/>
      <c r="DU26" s="21"/>
      <c r="DV26" s="21"/>
      <c r="DW26" s="21"/>
      <c r="DX26" s="21"/>
      <c r="DY26" s="21"/>
      <c r="DZ26" s="21"/>
      <c r="EA26" s="21"/>
      <c r="EB26" s="21"/>
      <c r="EC26" s="21"/>
      <c r="ED26" s="21"/>
      <c r="EE26" s="21"/>
      <c r="EF26" s="21"/>
      <c r="EG26" s="21"/>
      <c r="EH26" s="21"/>
      <c r="EI26" s="21"/>
      <c r="EJ26" s="21"/>
      <c r="EK26" s="21"/>
      <c r="EL26" s="21"/>
      <c r="EM26" s="21"/>
      <c r="EN26" s="21"/>
      <c r="EO26" s="21"/>
      <c r="EP26" s="21"/>
      <c r="EQ26" s="21"/>
      <c r="ER26" s="21"/>
      <c r="ES26" s="21"/>
      <c r="ET26" s="21"/>
      <c r="EU26" s="21"/>
      <c r="EV26" s="21"/>
      <c r="EW26" s="21"/>
      <c r="EX26" s="21"/>
      <c r="EY26" s="21"/>
      <c r="EZ26" s="21"/>
      <c r="FA26" s="21"/>
      <c r="FB26" s="21"/>
      <c r="FC26" s="21"/>
      <c r="FD26" s="21"/>
      <c r="FE26" s="21"/>
      <c r="FF26" s="21"/>
      <c r="FG26" s="21"/>
      <c r="FH26" s="21"/>
      <c r="FI26" s="21"/>
      <c r="FJ26" s="21"/>
      <c r="FK26" s="21"/>
      <c r="FL26" s="21"/>
      <c r="FM26" s="21"/>
      <c r="FN26" s="21"/>
      <c r="FO26" s="21"/>
      <c r="FP26" s="21"/>
      <c r="FQ26" s="21"/>
      <c r="FR26" s="21"/>
      <c r="FS26" s="21"/>
      <c r="FT26" s="21"/>
      <c r="FU26" s="21"/>
      <c r="FV26" s="21"/>
      <c r="FW26" s="21"/>
      <c r="FX26" s="21"/>
      <c r="FY26" s="21"/>
      <c r="FZ26" s="21"/>
      <c r="GA26" s="21"/>
      <c r="GB26" s="21"/>
      <c r="GC26" s="21"/>
      <c r="GD26" s="21"/>
      <c r="GE26" s="21"/>
      <c r="GF26" s="21"/>
      <c r="GG26" s="21"/>
      <c r="GH26" s="21"/>
      <c r="GI26" s="21"/>
      <c r="GJ26" s="21"/>
      <c r="GK26" s="21"/>
      <c r="GL26" s="21"/>
      <c r="GM26" s="21"/>
      <c r="GN26" s="21"/>
      <c r="GO26" s="21"/>
      <c r="GP26" s="21"/>
      <c r="GQ26" s="21"/>
      <c r="GR26" s="21"/>
      <c r="GS26" s="21"/>
      <c r="GT26" s="21"/>
      <c r="GU26" s="21"/>
      <c r="GV26" s="21"/>
      <c r="GW26" s="21"/>
      <c r="GX26" s="21"/>
      <c r="GY26" s="21"/>
      <c r="GZ26" s="21"/>
      <c r="HA26" s="21"/>
      <c r="HB26" s="21"/>
      <c r="HC26" s="21"/>
      <c r="HD26" s="21"/>
      <c r="HE26" s="21"/>
      <c r="HF26" s="21"/>
      <c r="HG26" s="21"/>
      <c r="HH26" s="21"/>
      <c r="HI26" s="21"/>
      <c r="HJ26" s="21"/>
      <c r="HK26" s="21"/>
      <c r="HL26" s="21"/>
      <c r="HM26" s="21"/>
      <c r="HN26" s="21"/>
      <c r="HO26" s="21"/>
      <c r="HP26" s="21"/>
      <c r="HQ26" s="21"/>
      <c r="HR26" s="21"/>
      <c r="HS26" s="21"/>
      <c r="HT26" s="21"/>
      <c r="HU26" s="21"/>
      <c r="HV26" s="21"/>
      <c r="HW26" s="21"/>
      <c r="HX26" s="21"/>
      <c r="HY26" s="21"/>
      <c r="HZ26" s="21"/>
      <c r="IA26" s="21"/>
      <c r="IB26" s="21"/>
      <c r="IC26" s="21"/>
      <c r="ID26" s="21"/>
      <c r="IE26" s="21"/>
      <c r="IF26" s="21"/>
      <c r="IG26" s="21"/>
      <c r="IH26" s="21"/>
      <c r="II26" s="21"/>
      <c r="IJ26" s="21"/>
    </row>
    <row r="27" spans="2:244" x14ac:dyDescent="0.35">
      <c r="B27" s="4" t="s">
        <v>61</v>
      </c>
      <c r="C27" s="10"/>
      <c r="D27" s="24"/>
      <c r="E27" s="55">
        <v>132.40091000000001</v>
      </c>
      <c r="F27" s="55">
        <v>131.49892</v>
      </c>
      <c r="G27" s="55">
        <v>128.91596999999999</v>
      </c>
      <c r="H27" s="55">
        <v>126.8077</v>
      </c>
      <c r="I27" s="55">
        <v>125.22763999999999</v>
      </c>
      <c r="J27" s="55">
        <v>125.97816</v>
      </c>
      <c r="K27" s="55">
        <v>126.98734</v>
      </c>
      <c r="L27" s="55">
        <v>125.78512000000001</v>
      </c>
      <c r="M27" s="55">
        <v>124.04777</v>
      </c>
      <c r="N27" s="55">
        <v>123.21387</v>
      </c>
      <c r="O27" s="55">
        <v>123.03639</v>
      </c>
      <c r="P27" s="55">
        <v>122.2984</v>
      </c>
      <c r="Q27" s="55">
        <v>123.4136</v>
      </c>
      <c r="R27" s="55">
        <v>123.98814</v>
      </c>
      <c r="S27" s="55">
        <v>123.3224</v>
      </c>
      <c r="T27" s="55">
        <v>123.24749</v>
      </c>
      <c r="U27" s="55">
        <v>121.6086</v>
      </c>
      <c r="V27" s="55">
        <v>119.70621</v>
      </c>
      <c r="W27" s="55">
        <v>117.08879</v>
      </c>
      <c r="X27" s="55">
        <v>115.77695</v>
      </c>
      <c r="Y27" s="55">
        <v>116.06654</v>
      </c>
      <c r="Z27" s="55">
        <v>118.02666000000001</v>
      </c>
      <c r="AA27" s="55">
        <v>118.65234</v>
      </c>
      <c r="AB27" s="55">
        <v>120.64136000000001</v>
      </c>
      <c r="AC27" s="55">
        <v>123.1917</v>
      </c>
      <c r="AD27" s="55">
        <v>126.82032</v>
      </c>
      <c r="AE27" s="55">
        <v>127.30775</v>
      </c>
      <c r="AF27" s="55">
        <v>127.91743</v>
      </c>
      <c r="AG27" s="55">
        <v>126.49724999999999</v>
      </c>
      <c r="AH27" s="55">
        <v>127.39033999999999</v>
      </c>
      <c r="AI27" s="55">
        <v>128.02151000000001</v>
      </c>
      <c r="AJ27" s="55">
        <v>129.23786999999999</v>
      </c>
      <c r="AK27" s="55">
        <v>129.91557</v>
      </c>
      <c r="AL27" s="55">
        <v>130.6472</v>
      </c>
      <c r="AM27" s="55">
        <v>129.36278999999999</v>
      </c>
      <c r="AN27" s="55">
        <v>129.172</v>
      </c>
      <c r="AO27" s="55">
        <v>127.67751</v>
      </c>
      <c r="AP27" s="55">
        <v>126.21796999999999</v>
      </c>
      <c r="AQ27" s="55">
        <v>125.70591</v>
      </c>
      <c r="AR27" s="55">
        <v>126.27319</v>
      </c>
      <c r="AS27" s="55">
        <v>126.50154000000001</v>
      </c>
      <c r="AT27" s="55">
        <v>126.68369</v>
      </c>
      <c r="AU27" s="55">
        <v>126.1606</v>
      </c>
      <c r="AV27" s="55">
        <v>127.12658999999999</v>
      </c>
      <c r="AW27" s="55">
        <v>128.64708999999999</v>
      </c>
      <c r="AX27" s="55">
        <v>130.73747</v>
      </c>
      <c r="AY27" s="55">
        <v>129.53751</v>
      </c>
      <c r="AZ27" s="55">
        <v>127.66668</v>
      </c>
      <c r="BA27" s="55">
        <v>128.54427000000001</v>
      </c>
      <c r="BB27" s="55">
        <v>128.11295999999999</v>
      </c>
      <c r="BC27" s="55">
        <v>129.15025</v>
      </c>
      <c r="BD27" s="55">
        <v>130.15475000000001</v>
      </c>
      <c r="BE27" s="55">
        <v>126.53816999999999</v>
      </c>
      <c r="BF27" s="55">
        <v>123.95202999999999</v>
      </c>
      <c r="BG27" s="55">
        <v>123.53436000000001</v>
      </c>
      <c r="BH27" s="55">
        <v>124.39242</v>
      </c>
      <c r="BI27" s="55">
        <v>126.90210999999999</v>
      </c>
      <c r="BJ27" s="55">
        <v>126.87940999999999</v>
      </c>
      <c r="BK27" s="55">
        <v>126.90045000000001</v>
      </c>
      <c r="BL27" s="55">
        <v>128.29884000000001</v>
      </c>
      <c r="BM27" s="55">
        <v>128.17184</v>
      </c>
      <c r="BN27" s="55">
        <v>129.43321</v>
      </c>
      <c r="BO27" s="55">
        <v>129.73192</v>
      </c>
      <c r="BP27" s="55">
        <v>129.28505000000001</v>
      </c>
      <c r="BQ27" s="55">
        <v>129.01901000000001</v>
      </c>
      <c r="BR27" s="55">
        <v>128.30659</v>
      </c>
      <c r="BS27" s="55">
        <v>128.62701000000001</v>
      </c>
      <c r="BT27" s="55">
        <v>130.58487</v>
      </c>
      <c r="BU27" s="55">
        <v>130.42670000000001</v>
      </c>
      <c r="BV27" s="55">
        <v>130.18857</v>
      </c>
      <c r="BW27" s="55">
        <v>130.70527999999999</v>
      </c>
      <c r="BX27" s="55">
        <v>130.00184999999999</v>
      </c>
      <c r="BY27" s="55">
        <v>128.78322</v>
      </c>
      <c r="BZ27" s="55">
        <v>126.09874000000001</v>
      </c>
      <c r="CA27" s="55">
        <v>125.77033</v>
      </c>
      <c r="CB27" s="55">
        <v>123.60211</v>
      </c>
      <c r="CC27" s="55">
        <v>122.17381</v>
      </c>
      <c r="CD27" s="55">
        <v>121.40098</v>
      </c>
      <c r="CE27" s="55">
        <v>120.96294</v>
      </c>
      <c r="CF27" s="55">
        <v>120.37177</v>
      </c>
      <c r="CG27" s="55">
        <v>119.90272</v>
      </c>
      <c r="CH27" s="55">
        <v>119.90607</v>
      </c>
      <c r="CI27" s="55">
        <v>118.5265</v>
      </c>
      <c r="CJ27" s="55">
        <v>117.03025</v>
      </c>
      <c r="CK27" s="55">
        <v>116.12209</v>
      </c>
      <c r="CL27" s="55">
        <v>116.58638999999999</v>
      </c>
      <c r="CM27" s="55">
        <v>117.3155</v>
      </c>
      <c r="CN27" s="55">
        <v>117.62795</v>
      </c>
      <c r="CO27" s="55">
        <v>118.03988</v>
      </c>
      <c r="CP27" s="55">
        <v>116.61759000000001</v>
      </c>
      <c r="CQ27" s="55">
        <v>114.94465</v>
      </c>
      <c r="CR27" s="55">
        <v>115.11705000000001</v>
      </c>
      <c r="CS27" s="55">
        <v>113.7959</v>
      </c>
      <c r="CT27" s="55">
        <v>114.38421</v>
      </c>
      <c r="CU27" s="55">
        <v>114.97375</v>
      </c>
      <c r="CV27" s="55">
        <v>114.91865</v>
      </c>
      <c r="CW27" s="55">
        <v>116.58865</v>
      </c>
      <c r="CX27" s="55">
        <v>117.72946</v>
      </c>
      <c r="CY27" s="55">
        <v>119.12775000000001</v>
      </c>
      <c r="CZ27" s="55">
        <v>119.54095</v>
      </c>
      <c r="DA27" s="55">
        <v>120.07343</v>
      </c>
      <c r="DB27" s="55">
        <v>122.19642</v>
      </c>
      <c r="DC27" s="55">
        <v>122.91145</v>
      </c>
      <c r="DD27" s="55">
        <v>123.0351</v>
      </c>
      <c r="DE27" s="55">
        <v>122.11953</v>
      </c>
      <c r="DF27" s="55">
        <v>120.94277</v>
      </c>
      <c r="DG27" s="55">
        <v>119.88238</v>
      </c>
      <c r="DH27" s="55">
        <v>119.46210000000001</v>
      </c>
      <c r="DI27" s="55">
        <v>119.08718</v>
      </c>
      <c r="DJ27" s="55">
        <v>118.68472</v>
      </c>
      <c r="DK27" s="55">
        <v>119.75443</v>
      </c>
      <c r="DL27" s="55">
        <v>119.19859</v>
      </c>
      <c r="DM27" s="55">
        <v>117.81822</v>
      </c>
      <c r="DN27" s="55">
        <v>116.69087</v>
      </c>
      <c r="DO27" s="55">
        <v>115.69985</v>
      </c>
      <c r="DP27" s="55">
        <v>114.55937</v>
      </c>
      <c r="DQ27" s="55">
        <v>114.41977</v>
      </c>
      <c r="DR27" s="55">
        <v>113.34254</v>
      </c>
      <c r="DS27" s="55">
        <v>110.13709</v>
      </c>
      <c r="DT27" s="55">
        <v>109.697</v>
      </c>
      <c r="DU27" s="55">
        <v>109.51877</v>
      </c>
      <c r="DV27" s="55">
        <v>109.04730000000001</v>
      </c>
      <c r="DW27" s="55">
        <v>108.82826</v>
      </c>
      <c r="DX27" s="55">
        <v>108.81707</v>
      </c>
      <c r="DY27" s="55">
        <v>108.77858000000001</v>
      </c>
      <c r="DZ27" s="55">
        <v>108.88256</v>
      </c>
      <c r="EA27" s="55">
        <v>108.06607</v>
      </c>
      <c r="EB27" s="64">
        <v>108.07187999999999</v>
      </c>
      <c r="EC27" s="64">
        <v>108.74647</v>
      </c>
      <c r="ED27" s="26">
        <f>INDEX(Sheet1!$A$1:$Q$102,MATCH(Data!ED$5,Sheet1!$A$1:$A$102,0),(MATCH(Data!$B27,Sheet1!$A$1:$Q$1,0)))</f>
        <v>109.13897</v>
      </c>
      <c r="EE27" s="26">
        <f>INDEX(Sheet1!$A$1:$Q$102,MATCH(Data!EE$5,Sheet1!$A$1:$A$102,0),(MATCH(Data!$B27,Sheet1!$A$1:$Q$1,0)))</f>
        <v>109.85424999999999</v>
      </c>
      <c r="EF27" s="26">
        <f>INDEX(Sheet1!$A$1:$Q$102,MATCH(Data!EF$5,Sheet1!$A$1:$A$102,0),(MATCH(Data!$B27,Sheet1!$A$1:$Q$1,0)))</f>
        <v>110.56180999999999</v>
      </c>
      <c r="EG27" s="26">
        <f>INDEX(Sheet1!$A$1:$Q$102,MATCH(Data!EG$5,Sheet1!$A$1:$A$102,0),(MATCH(Data!$B27,Sheet1!$A$1:$Q$1,0)))</f>
        <v>111.42941</v>
      </c>
      <c r="EH27" s="26">
        <f>INDEX(Sheet1!$A$1:$Q$102,MATCH(Data!EH$5,Sheet1!$A$1:$A$102,0),(MATCH(Data!$B27,Sheet1!$A$1:$Q$1,0)))</f>
        <v>110.58669</v>
      </c>
      <c r="EI27" s="26">
        <f>INDEX(Sheet1!$A$1:$Q$102,MATCH(Data!EI$5,Sheet1!$A$1:$A$102,0),(MATCH(Data!$B27,Sheet1!$A$1:$Q$1,0)))</f>
        <v>110.24399</v>
      </c>
      <c r="EJ27" s="26">
        <f>INDEX(Sheet1!$A$1:$Q$102,MATCH(Data!EJ$5,Sheet1!$A$1:$A$102,0),(MATCH(Data!$B27,Sheet1!$A$1:$Q$1,0)))</f>
        <v>110.04499</v>
      </c>
      <c r="EK27" s="26">
        <f>INDEX(Sheet1!$A$1:$Q$102,MATCH(Data!EK$5,Sheet1!$A$1:$A$102,0),(MATCH(Data!$B27,Sheet1!$A$1:$Q$1,0)))</f>
        <v>110.15148000000001</v>
      </c>
      <c r="EL27" s="26">
        <f>INDEX(Sheet1!$A$1:$Q$102,MATCH(Data!EL$5,Sheet1!$A$1:$A$102,0),(MATCH(Data!$B27,Sheet1!$A$1:$Q$1,0)))</f>
        <v>110.46838</v>
      </c>
      <c r="EM27" s="26">
        <f>INDEX(Sheet1!$A$1:$Q$102,MATCH(Data!EM$5,Sheet1!$A$1:$A$102,0),(MATCH(Data!$B27,Sheet1!$A$1:$Q$1,0)))</f>
        <v>109.99696</v>
      </c>
      <c r="EN27" s="26">
        <f>INDEX(Sheet1!$A$1:$Q$102,MATCH(Data!EN$5,Sheet1!$A$1:$A$102,0),(MATCH(Data!$B27,Sheet1!$A$1:$Q$1,0)))</f>
        <v>109.11083000000001</v>
      </c>
      <c r="EO27" s="26">
        <f>INDEX(Sheet1!$A$1:$Q$102,MATCH(Data!EO$5,Sheet1!$A$1:$A$102,0),(MATCH(Data!$B27,Sheet1!$A$1:$Q$1,0)))</f>
        <v>108.31142</v>
      </c>
      <c r="EP27" s="26">
        <f>INDEX(Sheet1!$A$1:$Q$102,MATCH(Data!EP$5,Sheet1!$A$1:$A$102,0),(MATCH(Data!$B27,Sheet1!$A$1:$Q$1,0)))</f>
        <v>108.23475999999999</v>
      </c>
      <c r="EQ27" s="26">
        <f>INDEX(Sheet1!$A$1:$Q$102,MATCH(Data!EQ$5,Sheet1!$A$1:$A$102,0),(MATCH(Data!$B27,Sheet1!$A$1:$Q$1,0)))</f>
        <v>107.96352</v>
      </c>
      <c r="ER27" s="26">
        <f>INDEX(Sheet1!$A$1:$Q$102,MATCH(Data!ER$5,Sheet1!$A$1:$A$102,0),(MATCH(Data!$B27,Sheet1!$A$1:$Q$1,0)))</f>
        <v>107.96783000000001</v>
      </c>
      <c r="ES27" s="26">
        <f>INDEX(Sheet1!$A$1:$Q$102,MATCH(Data!ES$5,Sheet1!$A$1:$A$102,0),(MATCH(Data!$B27,Sheet1!$A$1:$Q$1,0)))</f>
        <v>107.65278000000001</v>
      </c>
      <c r="ET27" s="26">
        <f>INDEX(Sheet1!$A$1:$Q$102,MATCH(Data!ET$5,Sheet1!$A$1:$A$102,0),(MATCH(Data!$B27,Sheet1!$A$1:$Q$1,0)))</f>
        <v>109.42588000000001</v>
      </c>
      <c r="EU27" s="26">
        <f>INDEX(Sheet1!$A$1:$Q$102,MATCH(Data!EU$5,Sheet1!$A$1:$A$102,0),(MATCH(Data!$B27,Sheet1!$A$1:$Q$1,0)))</f>
        <v>109.75378000000001</v>
      </c>
      <c r="EV27" s="26">
        <f>INDEX(Sheet1!$A$1:$Q$102,MATCH(Data!EV$5,Sheet1!$A$1:$A$102,0),(MATCH(Data!$B27,Sheet1!$A$1:$Q$1,0)))</f>
        <v>109.10469000000001</v>
      </c>
      <c r="EW27" s="26">
        <f>INDEX(Sheet1!$A$1:$Q$102,MATCH(Data!EW$5,Sheet1!$A$1:$A$102,0),(MATCH(Data!$B27,Sheet1!$A$1:$Q$1,0)))</f>
        <v>110.03731999999999</v>
      </c>
      <c r="EX27" s="26">
        <f>INDEX(Sheet1!$A$1:$Q$102,MATCH(Data!EX$5,Sheet1!$A$1:$A$102,0),(MATCH(Data!$B27,Sheet1!$A$1:$Q$1,0)))</f>
        <v>110.12448999999999</v>
      </c>
      <c r="EY27" s="26">
        <f>INDEX(Sheet1!$A$1:$Q$102,MATCH(Data!EY$5,Sheet1!$A$1:$A$102,0),(MATCH(Data!$B27,Sheet1!$A$1:$Q$1,0)))</f>
        <v>111.19172</v>
      </c>
      <c r="EZ27" s="26">
        <f>INDEX(Sheet1!$A$1:$Q$102,MATCH(Data!EZ$5,Sheet1!$A$1:$A$102,0),(MATCH(Data!$B27,Sheet1!$A$1:$Q$1,0)))</f>
        <v>109.685</v>
      </c>
      <c r="FA27" s="26">
        <f>INDEX(Sheet1!$A$1:$Q$102,MATCH(Data!FA$5,Sheet1!$A$1:$A$102,0),(MATCH(Data!$B27,Sheet1!$A$1:$Q$1,0)))</f>
        <v>107.59343</v>
      </c>
      <c r="FB27" s="26">
        <f>INDEX(Sheet1!$A$1:$Q$102,MATCH(Data!FB$5,Sheet1!$A$1:$A$102,0),(MATCH(Data!$B27,Sheet1!$A$1:$Q$1,0)))</f>
        <v>105.83923</v>
      </c>
      <c r="FC27" s="26">
        <f>INDEX(Sheet1!$A$1:$Q$102,MATCH(Data!FC$5,Sheet1!$A$1:$A$102,0),(MATCH(Data!$B27,Sheet1!$A$1:$Q$1,0)))</f>
        <v>105.93128</v>
      </c>
      <c r="FD27" s="26">
        <f>INDEX(Sheet1!$A$1:$Q$102,MATCH(Data!FD$5,Sheet1!$A$1:$A$102,0),(MATCH(Data!$B27,Sheet1!$A$1:$Q$1,0)))</f>
        <v>106.34481</v>
      </c>
      <c r="FE27" s="26">
        <f>INDEX(Sheet1!$A$1:$Q$102,MATCH(Data!FE$5,Sheet1!$A$1:$A$102,0),(MATCH(Data!$B27,Sheet1!$A$1:$Q$1,0)))</f>
        <v>105.02246</v>
      </c>
      <c r="FF27" s="26">
        <f>INDEX(Sheet1!$A$1:$Q$102,MATCH(Data!FF$5,Sheet1!$A$1:$A$102,0),(MATCH(Data!$B27,Sheet1!$A$1:$Q$1,0)))</f>
        <v>104.14699</v>
      </c>
      <c r="FG27" s="26">
        <f>INDEX(Sheet1!$A$1:$Q$102,MATCH(Data!FG$5,Sheet1!$A$1:$A$102,0),(MATCH(Data!$B27,Sheet1!$A$1:$Q$1,0)))</f>
        <v>104.42005</v>
      </c>
      <c r="FH27" s="26">
        <f>INDEX(Sheet1!$A$1:$Q$102,MATCH(Data!FH$5,Sheet1!$A$1:$A$102,0),(MATCH(Data!$B27,Sheet1!$A$1:$Q$1,0)))</f>
        <v>104.01181</v>
      </c>
      <c r="FI27" s="26">
        <f>INDEX(Sheet1!$A$1:$Q$102,MATCH(Data!FI$5,Sheet1!$A$1:$A$102,0),(MATCH(Data!$B27,Sheet1!$A$1:$Q$1,0)))</f>
        <v>103.66637</v>
      </c>
      <c r="FJ27" s="26">
        <f>INDEX(Sheet1!$A$1:$Q$102,MATCH(Data!FJ$5,Sheet1!$A$1:$A$102,0),(MATCH(Data!$B27,Sheet1!$A$1:$Q$1,0)))</f>
        <v>103.69159999999999</v>
      </c>
      <c r="FK27" s="26">
        <f>INDEX(Sheet1!$A$1:$Q$102,MATCH(Data!FK$5,Sheet1!$A$1:$A$102,0),(MATCH(Data!$B27,Sheet1!$A$1:$Q$1,0)))</f>
        <v>103.33569</v>
      </c>
      <c r="FL27" s="26">
        <f>INDEX(Sheet1!$A$1:$Q$102,MATCH(Data!FL$5,Sheet1!$A$1:$A$102,0),(MATCH(Data!$B27,Sheet1!$A$1:$Q$1,0)))</f>
        <v>103.21912</v>
      </c>
      <c r="FM27" s="26">
        <f>INDEX(Sheet1!$A$1:$Q$102,MATCH(Data!FM$5,Sheet1!$A$1:$A$102,0),(MATCH(Data!$B27,Sheet1!$A$1:$Q$1,0)))</f>
        <v>103.53563</v>
      </c>
      <c r="FN27" s="26">
        <f>INDEX(Sheet1!$A$1:$Q$102,MATCH(Data!FN$5,Sheet1!$A$1:$A$102,0),(MATCH(Data!$B27,Sheet1!$A$1:$Q$1,0)))</f>
        <v>108.17131999999999</v>
      </c>
      <c r="FO27" s="26">
        <f>INDEX(Sheet1!$A$1:$Q$102,MATCH(Data!FO$5,Sheet1!$A$1:$A$102,0),(MATCH(Data!$B27,Sheet1!$A$1:$Q$1,0)))</f>
        <v>111.01394000000001</v>
      </c>
      <c r="FP27" s="26">
        <f>INDEX(Sheet1!$A$1:$Q$102,MATCH(Data!FP$5,Sheet1!$A$1:$A$102,0),(MATCH(Data!$B27,Sheet1!$A$1:$Q$1,0)))</f>
        <v>114.85213</v>
      </c>
      <c r="FQ27" s="26">
        <f>INDEX(Sheet1!$A$1:$Q$102,MATCH(Data!FQ$5,Sheet1!$A$1:$A$102,0),(MATCH(Data!$B27,Sheet1!$A$1:$Q$1,0)))</f>
        <v>121.74722</v>
      </c>
      <c r="FR27" s="26">
        <f>INDEX(Sheet1!$A$1:$Q$102,MATCH(Data!FR$5,Sheet1!$A$1:$A$102,0),(MATCH(Data!$B27,Sheet1!$A$1:$Q$1,0)))</f>
        <v>134.62312</v>
      </c>
      <c r="FS27" s="26">
        <f>INDEX(Sheet1!$A$1:$Q$102,MATCH(Data!FS$5,Sheet1!$A$1:$A$102,0),(MATCH(Data!$B27,Sheet1!$A$1:$Q$1,0)))</f>
        <v>137.71097</v>
      </c>
      <c r="FT27" s="26">
        <f>INDEX(Sheet1!$A$1:$Q$102,MATCH(Data!FT$5,Sheet1!$A$1:$A$102,0),(MATCH(Data!$B27,Sheet1!$A$1:$Q$1,0)))</f>
        <v>133.98876999999999</v>
      </c>
      <c r="FU27" s="26">
        <f>INDEX(Sheet1!$A$1:$Q$102,MATCH(Data!FU$5,Sheet1!$A$1:$A$102,0),(MATCH(Data!$B27,Sheet1!$A$1:$Q$1,0)))</f>
        <v>132.39359999999999</v>
      </c>
      <c r="FV27" s="26">
        <f>INDEX(Sheet1!$A$1:$Q$102,MATCH(Data!FV$5,Sheet1!$A$1:$A$102,0),(MATCH(Data!$B27,Sheet1!$A$1:$Q$1,0)))</f>
        <v>136.20934</v>
      </c>
      <c r="FW27" s="26">
        <f>INDEX(Sheet1!$A$1:$Q$102,MATCH(Data!FW$5,Sheet1!$A$1:$A$102,0),(MATCH(Data!$B27,Sheet1!$A$1:$Q$1,0)))</f>
        <v>148.14153999999999</v>
      </c>
      <c r="FX27" s="26">
        <f>INDEX(Sheet1!$A$1:$Q$102,MATCH(Data!FX$5,Sheet1!$A$1:$A$102,0),(MATCH(Data!$B27,Sheet1!$A$1:$Q$1,0)))</f>
        <v>179.69497999999999</v>
      </c>
      <c r="FY27" s="26">
        <f>INDEX(Sheet1!$A$1:$Q$102,MATCH(Data!FY$5,Sheet1!$A$1:$A$102,0),(MATCH(Data!$B27,Sheet1!$A$1:$Q$1,0)))</f>
        <v>178.83655999999999</v>
      </c>
      <c r="FZ27" s="26">
        <f>INDEX(Sheet1!$A$1:$Q$102,MATCH(Data!FZ$5,Sheet1!$A$1:$A$102,0),(MATCH(Data!$B27,Sheet1!$A$1:$Q$1,0)))</f>
        <v>180.92873</v>
      </c>
      <c r="GA27" s="26">
        <f>INDEX(Sheet1!$A$1:$Q$102,MATCH(Data!GA$5,Sheet1!$A$1:$A$102,0),(MATCH(Data!$B27,Sheet1!$A$1:$Q$1,0)))</f>
        <v>200.63307</v>
      </c>
      <c r="GB27" s="26">
        <f>INDEX(Sheet1!$A$1:$Q$102,MATCH(Data!GB$5,Sheet1!$A$1:$A$102,0),(MATCH(Data!$B27,Sheet1!$A$1:$Q$1,0)))</f>
        <v>205.22458</v>
      </c>
      <c r="GC27" s="26">
        <f>INDEX(Sheet1!$A$1:$Q$102,MATCH(Data!GC$5,Sheet1!$A$1:$A$102,0),(MATCH(Data!$B27,Sheet1!$A$1:$Q$1,0)))</f>
        <v>229.02786</v>
      </c>
      <c r="GD27" s="26">
        <f>INDEX(Sheet1!$A$1:$Q$102,MATCH(Data!GD$5,Sheet1!$A$1:$A$102,0),(MATCH(Data!$B27,Sheet1!$A$1:$Q$1,0)))</f>
        <v>249.11809</v>
      </c>
      <c r="GE27" s="26">
        <f>INDEX(Sheet1!$A$1:$Q$102,MATCH(Data!GE$5,Sheet1!$A$1:$A$102,0),(MATCH(Data!$B27,Sheet1!$A$1:$Q$1,0)))</f>
        <v>286.52233999999999</v>
      </c>
      <c r="GF27" s="26">
        <f>INDEX(Sheet1!$A$1:$Q$102,MATCH(Data!GF$5,Sheet1!$A$1:$A$102,0),(MATCH(Data!$B27,Sheet1!$A$1:$Q$1,0)))</f>
        <v>288.81835999999998</v>
      </c>
      <c r="GG27" s="26">
        <f>INDEX(Sheet1!$A$1:$Q$102,MATCH(Data!GG$5,Sheet1!$A$1:$A$102,0),(MATCH(Data!$B27,Sheet1!$A$1:$Q$1,0)))</f>
        <v>289.47406000000001</v>
      </c>
      <c r="GH27" s="26">
        <f>INDEX(Sheet1!$A$1:$Q$102,MATCH(Data!GH$5,Sheet1!$A$1:$A$102,0),(MATCH(Data!$B27,Sheet1!$A$1:$Q$1,0)))</f>
        <v>299.83458999999999</v>
      </c>
      <c r="GI27" s="26">
        <f>INDEX(Sheet1!$A$1:$Q$102,MATCH(Data!GI$5,Sheet1!$A$1:$A$102,0),(MATCH(Data!$B27,Sheet1!$A$1:$Q$1,0)))</f>
        <v>302.60293999999999</v>
      </c>
      <c r="GJ27" s="26">
        <f>INDEX(Sheet1!$A$1:$Q$102,MATCH(Data!GJ$5,Sheet1!$A$1:$A$102,0),(MATCH(Data!$B27,Sheet1!$A$1:$Q$1,0)))</f>
        <v>297.81551999999999</v>
      </c>
      <c r="GK27" s="26">
        <f>INDEX(Sheet1!$A$1:$Q$102,MATCH(Data!GK$5,Sheet1!$A$1:$A$102,0),(MATCH(Data!$B27,Sheet1!$A$1:$Q$1,0)))</f>
        <v>294.78345000000002</v>
      </c>
      <c r="GL27" s="26">
        <f>INDEX(Sheet1!$A$1:$Q$102,MATCH(Data!GL$5,Sheet1!$A$1:$A$102,0),(MATCH(Data!$B27,Sheet1!$A$1:$Q$1,0)))</f>
        <v>291.37601000000001</v>
      </c>
      <c r="GM27" s="26">
        <f>INDEX(Sheet1!$A$1:$Q$102,MATCH(Data!GM$5,Sheet1!$A$1:$A$102,0),(MATCH(Data!$B27,Sheet1!$A$1:$Q$1,0)))</f>
        <v>290.85507000000001</v>
      </c>
      <c r="GN27" s="26">
        <f>INDEX(Sheet1!$A$1:$Q$102,MATCH(Data!GN$5,Sheet1!$A$1:$A$102,0),(MATCH(Data!$B27,Sheet1!$A$1:$Q$1,0)))</f>
        <v>281.64071999999999</v>
      </c>
      <c r="GO27" s="26">
        <f>INDEX(Sheet1!$A$1:$Q$102,MATCH(Data!GO$5,Sheet1!$A$1:$A$102,0),(MATCH(Data!$B27,Sheet1!$A$1:$Q$1,0)))</f>
        <v>279.68630999999999</v>
      </c>
      <c r="GP27" s="26">
        <f>INDEX(Sheet1!$A$1:$Q$102,MATCH(Data!GP$5,Sheet1!$A$1:$A$102,0),(MATCH(Data!$B27,Sheet1!$A$1:$Q$1,0)))</f>
        <v>274.82071000000002</v>
      </c>
      <c r="GQ27" s="26">
        <f>INDEX(Sheet1!$A$1:$Q$102,MATCH(Data!GQ$5,Sheet1!$A$1:$A$102,0),(MATCH(Data!$B27,Sheet1!$A$1:$Q$1,0)))</f>
        <v>274.81894</v>
      </c>
      <c r="GR27" s="26">
        <f>INDEX(Sheet1!$A$1:$Q$102,MATCH(Data!GR$5,Sheet1!$A$1:$A$102,0),(MATCH(Data!$B27,Sheet1!$A$1:$Q$1,0)))</f>
        <v>269.81232</v>
      </c>
      <c r="GS27" s="26">
        <f>INDEX(Sheet1!$A$1:$Q$102,MATCH(Data!GS$5,Sheet1!$A$1:$A$102,0),(MATCH(Data!$B27,Sheet1!$A$1:$Q$1,0)))</f>
        <v>254.65010000000001</v>
      </c>
      <c r="GT27" s="26">
        <f>INDEX(Sheet1!$A$1:$Q$102,MATCH(Data!GT$5,Sheet1!$A$1:$A$102,0),(MATCH(Data!$B27,Sheet1!$A$1:$Q$1,0)))</f>
        <v>245.33054999999999</v>
      </c>
      <c r="GU27" s="26">
        <f>INDEX(Sheet1!$A$1:$Q$102,MATCH(Data!GU$5,Sheet1!$A$1:$A$102,0),(MATCH(Data!$B27,Sheet1!$A$1:$Q$1,0)))</f>
        <v>222.21037000000001</v>
      </c>
      <c r="GV27" s="26">
        <f>INDEX(Sheet1!$A$1:$Q$102,MATCH(Data!GV$5,Sheet1!$A$1:$A$102,0),(MATCH(Data!$B27,Sheet1!$A$1:$Q$1,0)))</f>
        <v>222.21037000000001</v>
      </c>
      <c r="GW27" s="26">
        <f>INDEX(Sheet1!$A$1:$Q$102,MATCH(Data!GW$5,Sheet1!$A$1:$A$102,0),(MATCH(Data!$B27,Sheet1!$A$1:$Q$1,0)))</f>
        <v>222.21037000000001</v>
      </c>
      <c r="GX27" s="26">
        <f>INDEX(Sheet1!$A$1:$Q$102,MATCH(Data!GX$5,Sheet1!$A$1:$A$102,0),(MATCH(Data!$B27,Sheet1!$A$1:$Q$1,0)))</f>
        <v>212.43256</v>
      </c>
      <c r="GY27" s="26">
        <f>INDEX(Sheet1!$A$1:$Q$102,MATCH(Data!GY$5,Sheet1!$A$1:$A$102,0),(MATCH(Data!$B27,Sheet1!$A$1:$Q$1,0)))</f>
        <v>216.03152</v>
      </c>
      <c r="GZ27" s="26">
        <f>INDEX(Sheet1!$A$1:$Q$102,MATCH(Data!GZ$5,Sheet1!$A$1:$A$102,0),(MATCH(Data!$B27,Sheet1!$A$1:$Q$1,0)))</f>
        <v>221.22800000000001</v>
      </c>
      <c r="HA27" s="26">
        <f>INDEX(Sheet1!$A$1:$Q$102,MATCH(Data!HA$5,Sheet1!$A$1:$A$102,0),(MATCH(Data!$B27,Sheet1!$A$1:$Q$1,0)))</f>
        <v>221.50429</v>
      </c>
      <c r="HB27" s="26">
        <f>INDEX(Sheet1!$A$1:$Q$102,MATCH(Data!HB$5,Sheet1!$A$1:$A$102,0),(MATCH(Data!$B27,Sheet1!$A$1:$Q$1,0)))</f>
        <v>224.58345</v>
      </c>
      <c r="HC27" s="26">
        <f>INDEX(Sheet1!$A$1:$Q$102,MATCH(Data!HC$5,Sheet1!$A$1:$A$102,0),(MATCH(Data!$B27,Sheet1!$A$1:$Q$1,0)))</f>
        <v>231.14514</v>
      </c>
      <c r="HD27" s="26">
        <f>INDEX(Sheet1!$A$1:$Q$102,MATCH(Data!HD$5,Sheet1!$A$1:$A$102,0),(MATCH(Data!$B27,Sheet1!$A$1:$Q$1,0)))</f>
        <v>229.24088</v>
      </c>
      <c r="HE27" s="26">
        <f>INDEX(Sheet1!$A$1:$Q$102,MATCH(Data!HE$5,Sheet1!$A$1:$A$102,0),(MATCH(Data!$B27,Sheet1!$A$1:$Q$1,0)))</f>
        <v>221.88676000000001</v>
      </c>
      <c r="HF27" s="26">
        <f>INDEX(Sheet1!$A$1:$Q$102,MATCH(Data!HF$5,Sheet1!$A$1:$A$102,0),(MATCH(Data!$B27,Sheet1!$A$1:$Q$1,0)))</f>
        <v>221.13126</v>
      </c>
      <c r="HG27" s="26">
        <f>INDEX(Sheet1!$A$1:$Q$102,MATCH(Data!HG$5,Sheet1!$A$1:$A$102,0),(MATCH(Data!$B27,Sheet1!$A$1:$Q$1,0)))</f>
        <v>214.75176999999999</v>
      </c>
      <c r="HH27" s="26">
        <f>INDEX(Sheet1!$A$1:$Q$102,MATCH(Data!HH$5,Sheet1!$A$1:$A$102,0),(MATCH(Data!$B27,Sheet1!$A$1:$Q$1,0)))</f>
        <v>211.99582000000001</v>
      </c>
      <c r="HI27" s="26">
        <f>INDEX(Sheet1!$A$1:$Q$102,MATCH(Data!HI$5,Sheet1!$A$1:$A$102,0),(MATCH(Data!$B27,Sheet1!$A$1:$Q$1,0)))</f>
        <v>211.33363</v>
      </c>
      <c r="HJ27" s="26">
        <f>INDEX(Sheet1!$A$1:$Q$102,MATCH(Data!HJ$5,Sheet1!$A$1:$A$102,0),(MATCH(Data!$B27,Sheet1!$A$1:$Q$1,0)))</f>
        <v>211.39963</v>
      </c>
      <c r="HK27" s="26">
        <f>INDEX(Sheet1!$A$1:$Q$102,MATCH(Data!HK$5,Sheet1!$A$1:$A$102,0),(MATCH(Data!$B27,Sheet1!$A$1:$Q$1,0)))</f>
        <v>211.39963</v>
      </c>
      <c r="HL27" s="26">
        <f>INDEX(Sheet1!$A$1:$Q$102,MATCH(Data!HL$5,Sheet1!$A$1:$A$102,0),(MATCH(Data!$B27,Sheet1!$A$1:$Q$1,0)))</f>
        <v>214.87842000000001</v>
      </c>
      <c r="HM27" s="26">
        <f>INDEX(Sheet1!$A$1:$Q$102,MATCH(Data!HM$5,Sheet1!$A$1:$A$102,0),(MATCH(Data!$B27,Sheet1!$A$1:$Q$1,0)))</f>
        <v>214.80215000000001</v>
      </c>
      <c r="HN27" s="26">
        <f>INDEX(Sheet1!$A$1:$Q$102,MATCH(Data!HN$5,Sheet1!$A$1:$A$102,0),(MATCH(Data!$B27,Sheet1!$A$1:$Q$1,0)))</f>
        <v>214.661</v>
      </c>
      <c r="HO27" s="26">
        <f>INDEX(Sheet1!$A$1:$Q$102,MATCH(Data!HO$5,Sheet1!$A$1:$A$102,0),(MATCH(Data!$B27,Sheet1!$A$1:$Q$1,0)))</f>
        <v>216.77808999999999</v>
      </c>
      <c r="HP27" s="26">
        <f>INDEX(Sheet1!$A$1:$Q$102,MATCH(Data!HP$5,Sheet1!$A$1:$A$102,0),(MATCH(Data!$B27,Sheet1!$A$1:$Q$1,0)))</f>
        <v>216.38029</v>
      </c>
      <c r="HQ27" s="26">
        <f>INDEX(Sheet1!$A$1:$Q$102,MATCH(Data!HQ$5,Sheet1!$A$1:$A$102,0),(MATCH(Data!$B27,Sheet1!$A$1:$Q$1,0)))</f>
        <v>216.63145</v>
      </c>
      <c r="HR27" s="26">
        <f>INDEX(Sheet1!$A$1:$Q$102,MATCH(Data!HR$5,Sheet1!$A$1:$A$102,0),(MATCH(Data!$B27,Sheet1!$A$1:$Q$1,0)))</f>
        <v>216.88123999999999</v>
      </c>
      <c r="HS27" s="26">
        <f>INDEX(Sheet1!$A$1:$Q$102,MATCH(Data!HS$5,Sheet1!$A$1:$A$102,0),(MATCH(Data!$B27,Sheet1!$A$1:$Q$1,0)))</f>
        <v>219.78958</v>
      </c>
      <c r="HT27" s="26">
        <f>INDEX(Sheet1!$A$1:$Q$102,MATCH(Data!HT$5,Sheet1!$A$1:$A$102,0),(MATCH(Data!$B27,Sheet1!$A$1:$Q$1,0)))</f>
        <v>226.73524</v>
      </c>
      <c r="HU27" s="26">
        <f>INDEX(Sheet1!$A$1:$Q$102,MATCH(Data!HU$5,Sheet1!$A$1:$A$102,0),(MATCH(Data!$B27,Sheet1!$A$1:$Q$1,0)))</f>
        <v>228.07374999999999</v>
      </c>
      <c r="HV27" s="26">
        <f>INDEX(Sheet1!$A$1:$Q$110,MATCH(Data!HV$5,Sheet1!$A$1:$A$110,0),(MATCH(Data!$B27,Sheet1!$A$1:$Q$1,0)))</f>
        <v>226.76874000000001</v>
      </c>
      <c r="HW27" s="26">
        <f>INDEX(Sheet1!$A$1:$Q$110,MATCH(Data!HW$5,Sheet1!$A$1:$A$110,0),(MATCH(Data!$B27,Sheet1!$A$1:$Q$1,0)))</f>
        <v>221.43593999999999</v>
      </c>
      <c r="HX27" s="26">
        <f>INDEX(Sheet1!$A$1:$Q$110,MATCH(Data!HX$5,Sheet1!$A$1:$A$110,0),(MATCH(Data!$B27,Sheet1!$A$1:$Q$1,0)))</f>
        <v>217.15886</v>
      </c>
      <c r="HY27" s="26">
        <f>INDEX(Sheet1!$A$1:$Q$110,MATCH(Data!HY$5,Sheet1!$A$1:$A$110,0),(MATCH(Data!$B27,Sheet1!$A$1:$Q$1,0)))</f>
        <v>212.27626000000001</v>
      </c>
      <c r="HZ27" s="26">
        <f>INDEX(Sheet1!$A$1:$Q$110,MATCH(Data!HZ$5,Sheet1!$A$1:$A$110,0),(MATCH(Data!$B27,Sheet1!$A$1:$Q$1,0)))</f>
        <v>212.14070000000001</v>
      </c>
      <c r="IA27" s="26">
        <f>INDEX(Sheet1!$A$1:$Q$110,MATCH(Data!IA$5,Sheet1!$A$1:$A$110,0),(MATCH(Data!$B27,Sheet1!$A$1:$Q$1,0)))</f>
        <v>212.30994000000001</v>
      </c>
      <c r="IB27" s="26">
        <f>INDEX(Sheet1!$A$1:$Q$110,MATCH(Data!IB$5,Sheet1!$A$1:$A$110,0),(MATCH(Data!$B27,Sheet1!$A$1:$Q$1,0)))</f>
        <v>204.36405999999999</v>
      </c>
      <c r="IC27" s="26">
        <f>INDEX(Sheet1!$A$1:$Q$114,MATCH(Data!IC$5,Sheet1!$A$1:$A$114,0),(MATCH(Data!$B27,Sheet1!$A$1:$Q$1,0)))</f>
        <v>195.16403</v>
      </c>
      <c r="ID27" s="26">
        <f>INDEX(Sheet1!$A$1:$Q$114,MATCH(Data!ID$5,Sheet1!$A$1:$A$114,0),(MATCH(Data!$B27,Sheet1!$A$1:$Q$1,0)))</f>
        <v>192.49404999999999</v>
      </c>
      <c r="IE27" s="26">
        <f>INDEX(Sheet1!$A$1:$Q$114,MATCH(Data!IE$5,Sheet1!$A$1:$A$114,0),(MATCH(Data!$B27,Sheet1!$A$1:$Q$1,0)))</f>
        <v>191.57344000000001</v>
      </c>
      <c r="IF27" s="26">
        <f>INDEX(Sheet1!$A$1:$Q$114,MATCH(Data!IF$5,Sheet1!$A$1:$A$114,0),(MATCH(Data!$B27,Sheet1!$A$1:$Q$1,0)))</f>
        <v>187.76025000000001</v>
      </c>
      <c r="IG27" s="26">
        <f>INDEX(Sheet1!$A$1:$Q$120,MATCH(Data!IG$5,Sheet1!$A$1:$A$120,0),(MATCH(Data!$B27,Sheet1!$A$1:$Q$1,0)))</f>
        <v>183.89737</v>
      </c>
      <c r="IH27" s="26">
        <f>INDEX(Sheet1!$A$1:$Q$120,MATCH(Data!IH$5,Sheet1!$A$1:$A$120,0),(MATCH(Data!$B27,Sheet1!$A$1:$Q$1,0)))</f>
        <v>173.53268</v>
      </c>
      <c r="II27" s="26">
        <f>INDEX(Sheet1!$A$1:$Q$120,MATCH(Data!II$5,Sheet1!$A$1:$A$120,0),(MATCH(Data!$B27,Sheet1!$A$1:$Q$1,0)))</f>
        <v>164.00702999999999</v>
      </c>
      <c r="IJ27" s="26">
        <f>INDEX(Sheet1!$A$1:$Q$120,MATCH(Data!IJ$5,Sheet1!$A$1:$A$120,0),(MATCH(Data!$B27,Sheet1!$A$1:$Q$1,0)))</f>
        <v>164.00702999999999</v>
      </c>
    </row>
    <row r="28" spans="2:244" x14ac:dyDescent="0.35">
      <c r="B28" s="4" t="s">
        <v>63</v>
      </c>
      <c r="C28" s="10"/>
      <c r="D28" s="24"/>
      <c r="E28" s="56">
        <v>119.81958</v>
      </c>
      <c r="F28" s="56">
        <v>118.91074</v>
      </c>
      <c r="G28" s="56">
        <v>117.88704</v>
      </c>
      <c r="H28" s="56">
        <v>116.04364</v>
      </c>
      <c r="I28" s="56">
        <v>115.07619</v>
      </c>
      <c r="J28" s="56">
        <v>115.62729</v>
      </c>
      <c r="K28" s="56">
        <v>115.89568</v>
      </c>
      <c r="L28" s="56">
        <v>114.96801000000001</v>
      </c>
      <c r="M28" s="56">
        <v>112.97278</v>
      </c>
      <c r="N28" s="56">
        <v>112.34135000000001</v>
      </c>
      <c r="O28" s="56">
        <v>112.65691</v>
      </c>
      <c r="P28" s="56">
        <v>111.31308</v>
      </c>
      <c r="Q28" s="56">
        <v>111.91251</v>
      </c>
      <c r="R28" s="56">
        <v>112.33595</v>
      </c>
      <c r="S28" s="56">
        <v>112.03609</v>
      </c>
      <c r="T28" s="56">
        <v>112.01852</v>
      </c>
      <c r="U28" s="56">
        <v>110.68451</v>
      </c>
      <c r="V28" s="56">
        <v>108.58803</v>
      </c>
      <c r="W28" s="56">
        <v>105.34685</v>
      </c>
      <c r="X28" s="56">
        <v>103.4927</v>
      </c>
      <c r="Y28" s="56">
        <v>102.78901999999999</v>
      </c>
      <c r="Z28" s="56">
        <v>104.17368</v>
      </c>
      <c r="AA28" s="56">
        <v>105.27209999999999</v>
      </c>
      <c r="AB28" s="56">
        <v>107.22816</v>
      </c>
      <c r="AC28" s="56">
        <v>110.89948</v>
      </c>
      <c r="AD28" s="56">
        <v>114.8019</v>
      </c>
      <c r="AE28" s="56">
        <v>115.56944</v>
      </c>
      <c r="AF28" s="56">
        <v>116.1456</v>
      </c>
      <c r="AG28" s="56">
        <v>114.78409000000001</v>
      </c>
      <c r="AH28" s="56">
        <v>115.1768</v>
      </c>
      <c r="AI28" s="56">
        <v>115.62434</v>
      </c>
      <c r="AJ28" s="56">
        <v>116.24626000000001</v>
      </c>
      <c r="AK28" s="56">
        <v>117.18452000000001</v>
      </c>
      <c r="AL28" s="56">
        <v>119.2526</v>
      </c>
      <c r="AM28" s="56">
        <v>117.76671</v>
      </c>
      <c r="AN28" s="56">
        <v>118.04309000000001</v>
      </c>
      <c r="AO28" s="56">
        <v>117.15483</v>
      </c>
      <c r="AP28" s="56">
        <v>115.74702000000001</v>
      </c>
      <c r="AQ28" s="56">
        <v>115.53053</v>
      </c>
      <c r="AR28" s="56">
        <v>116.08555</v>
      </c>
      <c r="AS28" s="56">
        <v>116.60178999999999</v>
      </c>
      <c r="AT28" s="56">
        <v>117.15836</v>
      </c>
      <c r="AU28" s="56">
        <v>116.77649</v>
      </c>
      <c r="AV28" s="56">
        <v>117.2974</v>
      </c>
      <c r="AW28" s="56">
        <v>118.76053</v>
      </c>
      <c r="AX28" s="56">
        <v>120.44483</v>
      </c>
      <c r="AY28" s="56">
        <v>120.3289</v>
      </c>
      <c r="AZ28" s="56">
        <v>119.16733000000001</v>
      </c>
      <c r="BA28" s="56">
        <v>120.422</v>
      </c>
      <c r="BB28" s="56">
        <v>119.89417</v>
      </c>
      <c r="BC28" s="56">
        <v>121.28476999999999</v>
      </c>
      <c r="BD28" s="56">
        <v>123.83398</v>
      </c>
      <c r="BE28" s="56">
        <v>119.75645</v>
      </c>
      <c r="BF28" s="56">
        <v>116.80606</v>
      </c>
      <c r="BG28" s="56">
        <v>116.56375</v>
      </c>
      <c r="BH28" s="56">
        <v>117.0877</v>
      </c>
      <c r="BI28" s="56">
        <v>119.09898</v>
      </c>
      <c r="BJ28" s="56">
        <v>119.56256</v>
      </c>
      <c r="BK28" s="56">
        <v>119.89756</v>
      </c>
      <c r="BL28" s="56">
        <v>121.37971</v>
      </c>
      <c r="BM28" s="56">
        <v>121.63112</v>
      </c>
      <c r="BN28" s="56">
        <v>121.75765</v>
      </c>
      <c r="BO28" s="56">
        <v>121.67339</v>
      </c>
      <c r="BP28" s="56">
        <v>121.07474999999999</v>
      </c>
      <c r="BQ28" s="56">
        <v>120.67676</v>
      </c>
      <c r="BR28" s="56">
        <v>120.6785</v>
      </c>
      <c r="BS28" s="56">
        <v>120.64243999999999</v>
      </c>
      <c r="BT28" s="56">
        <v>122.42094</v>
      </c>
      <c r="BU28" s="56">
        <v>122.40506000000001</v>
      </c>
      <c r="BV28" s="56">
        <v>122.57499</v>
      </c>
      <c r="BW28" s="56">
        <v>123.32025</v>
      </c>
      <c r="BX28" s="56">
        <v>122.73377000000001</v>
      </c>
      <c r="BY28" s="56">
        <v>121.86398</v>
      </c>
      <c r="BZ28" s="56">
        <v>120.54771</v>
      </c>
      <c r="CA28" s="56">
        <v>120.46550000000001</v>
      </c>
      <c r="CB28" s="56">
        <v>119.48166999999999</v>
      </c>
      <c r="CC28" s="56">
        <v>118.11113</v>
      </c>
      <c r="CD28" s="56">
        <v>116.96024</v>
      </c>
      <c r="CE28" s="56">
        <v>116.32386</v>
      </c>
      <c r="CF28" s="56">
        <v>115.75552</v>
      </c>
      <c r="CG28" s="56">
        <v>115.08754</v>
      </c>
      <c r="CH28" s="56">
        <v>114.85213</v>
      </c>
      <c r="CI28" s="56">
        <v>113.99485</v>
      </c>
      <c r="CJ28" s="56">
        <v>112.72108</v>
      </c>
      <c r="CK28" s="56">
        <v>111.25543</v>
      </c>
      <c r="CL28" s="56">
        <v>111.07461000000001</v>
      </c>
      <c r="CM28" s="56">
        <v>110.85706</v>
      </c>
      <c r="CN28" s="56">
        <v>110.80412</v>
      </c>
      <c r="CO28" s="56">
        <v>110.21263</v>
      </c>
      <c r="CP28" s="56">
        <v>108.74869</v>
      </c>
      <c r="CQ28" s="56">
        <v>106.28223</v>
      </c>
      <c r="CR28" s="56">
        <v>106.47701000000001</v>
      </c>
      <c r="CS28" s="56">
        <v>105.77572000000001</v>
      </c>
      <c r="CT28" s="56">
        <v>106.33475</v>
      </c>
      <c r="CU28" s="56">
        <v>106.96552</v>
      </c>
      <c r="CV28" s="56">
        <v>106.92569</v>
      </c>
      <c r="CW28" s="56">
        <v>108.04224000000001</v>
      </c>
      <c r="CX28" s="56">
        <v>109.39230999999999</v>
      </c>
      <c r="CY28" s="56">
        <v>110.10876</v>
      </c>
      <c r="CZ28" s="56">
        <v>110.97329000000001</v>
      </c>
      <c r="DA28" s="56">
        <v>111.91481</v>
      </c>
      <c r="DB28" s="56">
        <v>114.15934</v>
      </c>
      <c r="DC28" s="56">
        <v>114.55432</v>
      </c>
      <c r="DD28" s="56">
        <v>114.74226</v>
      </c>
      <c r="DE28" s="56">
        <v>113.77382</v>
      </c>
      <c r="DF28" s="56">
        <v>112.81134</v>
      </c>
      <c r="DG28" s="56">
        <v>112.5073</v>
      </c>
      <c r="DH28" s="56">
        <v>112.61492</v>
      </c>
      <c r="DI28" s="56">
        <v>112.22807</v>
      </c>
      <c r="DJ28" s="56">
        <v>111.29839</v>
      </c>
      <c r="DK28" s="56">
        <v>111.65182</v>
      </c>
      <c r="DL28" s="56">
        <v>111.44025000000001</v>
      </c>
      <c r="DM28" s="56">
        <v>110.5645</v>
      </c>
      <c r="DN28" s="56">
        <v>109.91835</v>
      </c>
      <c r="DO28" s="56">
        <v>109.40333</v>
      </c>
      <c r="DP28" s="56">
        <v>108.38787000000001</v>
      </c>
      <c r="DQ28" s="56">
        <v>108.48753000000001</v>
      </c>
      <c r="DR28" s="56">
        <v>107.59698</v>
      </c>
      <c r="DS28" s="56">
        <v>105.38892</v>
      </c>
      <c r="DT28" s="56">
        <v>104.54537999999999</v>
      </c>
      <c r="DU28" s="56">
        <v>103.78113</v>
      </c>
      <c r="DV28" s="56">
        <v>102.66252</v>
      </c>
      <c r="DW28" s="56">
        <v>102.26591000000001</v>
      </c>
      <c r="DX28" s="56">
        <v>102.07886000000001</v>
      </c>
      <c r="DY28" s="56">
        <v>102.13731</v>
      </c>
      <c r="DZ28" s="56">
        <v>102.30625000000001</v>
      </c>
      <c r="EA28" s="56">
        <v>101.29228000000001</v>
      </c>
      <c r="EB28" s="65">
        <v>101.30092</v>
      </c>
      <c r="EC28" s="65">
        <v>101.59435999999999</v>
      </c>
      <c r="ED28" s="26">
        <f>INDEX(Sheet1!$A$1:$Q$102,MATCH(Data!ED$5,Sheet1!$A$1:$A$102,0),(MATCH(Data!$B28,Sheet1!$A$1:$Q$1,0)))</f>
        <v>101.92152</v>
      </c>
      <c r="EE28" s="26">
        <f>INDEX(Sheet1!$A$1:$Q$102,MATCH(Data!EE$5,Sheet1!$A$1:$A$102,0),(MATCH(Data!$B28,Sheet1!$A$1:$Q$1,0)))</f>
        <v>102.31229</v>
      </c>
      <c r="EF28" s="26">
        <f>INDEX(Sheet1!$A$1:$Q$102,MATCH(Data!EF$5,Sheet1!$A$1:$A$102,0),(MATCH(Data!$B28,Sheet1!$A$1:$Q$1,0)))</f>
        <v>102.58964</v>
      </c>
      <c r="EG28" s="26">
        <f>INDEX(Sheet1!$A$1:$Q$102,MATCH(Data!EG$5,Sheet1!$A$1:$A$102,0),(MATCH(Data!$B28,Sheet1!$A$1:$Q$1,0)))</f>
        <v>103.23163</v>
      </c>
      <c r="EH28" s="26">
        <f>INDEX(Sheet1!$A$1:$Q$102,MATCH(Data!EH$5,Sheet1!$A$1:$A$102,0),(MATCH(Data!$B28,Sheet1!$A$1:$Q$1,0)))</f>
        <v>102.65749</v>
      </c>
      <c r="EI28" s="26">
        <f>INDEX(Sheet1!$A$1:$Q$102,MATCH(Data!EI$5,Sheet1!$A$1:$A$102,0),(MATCH(Data!$B28,Sheet1!$A$1:$Q$1,0)))</f>
        <v>102.52145</v>
      </c>
      <c r="EJ28" s="26">
        <f>INDEX(Sheet1!$A$1:$Q$102,MATCH(Data!EJ$5,Sheet1!$A$1:$A$102,0),(MATCH(Data!$B28,Sheet1!$A$1:$Q$1,0)))</f>
        <v>102.04102</v>
      </c>
      <c r="EK28" s="26">
        <f>INDEX(Sheet1!$A$1:$Q$102,MATCH(Data!EK$5,Sheet1!$A$1:$A$102,0),(MATCH(Data!$B28,Sheet1!$A$1:$Q$1,0)))</f>
        <v>102.14867</v>
      </c>
      <c r="EL28" s="26">
        <f>INDEX(Sheet1!$A$1:$Q$102,MATCH(Data!EL$5,Sheet1!$A$1:$A$102,0),(MATCH(Data!$B28,Sheet1!$A$1:$Q$1,0)))</f>
        <v>102.47972</v>
      </c>
      <c r="EM28" s="26">
        <f>INDEX(Sheet1!$A$1:$Q$102,MATCH(Data!EM$5,Sheet1!$A$1:$A$102,0),(MATCH(Data!$B28,Sheet1!$A$1:$Q$1,0)))</f>
        <v>101.68317</v>
      </c>
      <c r="EN28" s="26">
        <f>INDEX(Sheet1!$A$1:$Q$102,MATCH(Data!EN$5,Sheet1!$A$1:$A$102,0),(MATCH(Data!$B28,Sheet1!$A$1:$Q$1,0)))</f>
        <v>100.52169000000001</v>
      </c>
      <c r="EO28" s="26">
        <f>INDEX(Sheet1!$A$1:$Q$102,MATCH(Data!EO$5,Sheet1!$A$1:$A$102,0),(MATCH(Data!$B28,Sheet1!$A$1:$Q$1,0)))</f>
        <v>99.376519999999999</v>
      </c>
      <c r="EP28" s="26">
        <f>INDEX(Sheet1!$A$1:$Q$102,MATCH(Data!EP$5,Sheet1!$A$1:$A$102,0),(MATCH(Data!$B28,Sheet1!$A$1:$Q$1,0)))</f>
        <v>99.271349999999998</v>
      </c>
      <c r="EQ28" s="26">
        <f>INDEX(Sheet1!$A$1:$Q$102,MATCH(Data!EQ$5,Sheet1!$A$1:$A$102,0),(MATCH(Data!$B28,Sheet1!$A$1:$Q$1,0)))</f>
        <v>98.715900000000005</v>
      </c>
      <c r="ER28" s="26">
        <f>INDEX(Sheet1!$A$1:$Q$102,MATCH(Data!ER$5,Sheet1!$A$1:$A$102,0),(MATCH(Data!$B28,Sheet1!$A$1:$Q$1,0)))</f>
        <v>98.698130000000006</v>
      </c>
      <c r="ES28" s="26">
        <f>INDEX(Sheet1!$A$1:$Q$102,MATCH(Data!ES$5,Sheet1!$A$1:$A$102,0),(MATCH(Data!$B28,Sheet1!$A$1:$Q$1,0)))</f>
        <v>98.612530000000007</v>
      </c>
      <c r="ET28" s="26">
        <f>INDEX(Sheet1!$A$1:$Q$102,MATCH(Data!ET$5,Sheet1!$A$1:$A$102,0),(MATCH(Data!$B28,Sheet1!$A$1:$Q$1,0)))</f>
        <v>101.37855999999999</v>
      </c>
      <c r="EU28" s="26">
        <f>INDEX(Sheet1!$A$1:$Q$102,MATCH(Data!EU$5,Sheet1!$A$1:$A$102,0),(MATCH(Data!$B28,Sheet1!$A$1:$Q$1,0)))</f>
        <v>101.34099999999999</v>
      </c>
      <c r="EV28" s="26">
        <f>INDEX(Sheet1!$A$1:$Q$102,MATCH(Data!EV$5,Sheet1!$A$1:$A$102,0),(MATCH(Data!$B28,Sheet1!$A$1:$Q$1,0)))</f>
        <v>101.31457</v>
      </c>
      <c r="EW28" s="26">
        <f>INDEX(Sheet1!$A$1:$Q$102,MATCH(Data!EW$5,Sheet1!$A$1:$A$102,0),(MATCH(Data!$B28,Sheet1!$A$1:$Q$1,0)))</f>
        <v>102.3394</v>
      </c>
      <c r="EX28" s="26">
        <f>INDEX(Sheet1!$A$1:$Q$102,MATCH(Data!EX$5,Sheet1!$A$1:$A$102,0),(MATCH(Data!$B28,Sheet1!$A$1:$Q$1,0)))</f>
        <v>102.58158</v>
      </c>
      <c r="EY28" s="26">
        <f>INDEX(Sheet1!$A$1:$Q$102,MATCH(Data!EY$5,Sheet1!$A$1:$A$102,0),(MATCH(Data!$B28,Sheet1!$A$1:$Q$1,0)))</f>
        <v>101.55025000000001</v>
      </c>
      <c r="EZ28" s="26">
        <f>INDEX(Sheet1!$A$1:$Q$102,MATCH(Data!EZ$5,Sheet1!$A$1:$A$102,0),(MATCH(Data!$B28,Sheet1!$A$1:$Q$1,0)))</f>
        <v>100.93015</v>
      </c>
      <c r="FA28" s="26">
        <f>INDEX(Sheet1!$A$1:$Q$102,MATCH(Data!FA$5,Sheet1!$A$1:$A$102,0),(MATCH(Data!$B28,Sheet1!$A$1:$Q$1,0)))</f>
        <v>100.10069</v>
      </c>
      <c r="FB28" s="26">
        <f>INDEX(Sheet1!$A$1:$Q$102,MATCH(Data!FB$5,Sheet1!$A$1:$A$102,0),(MATCH(Data!$B28,Sheet1!$A$1:$Q$1,0)))</f>
        <v>99.604730000000004</v>
      </c>
      <c r="FC28" s="26">
        <f>INDEX(Sheet1!$A$1:$Q$102,MATCH(Data!FC$5,Sheet1!$A$1:$A$102,0),(MATCH(Data!$B28,Sheet1!$A$1:$Q$1,0)))</f>
        <v>99.942629999999994</v>
      </c>
      <c r="FD28" s="26">
        <f>INDEX(Sheet1!$A$1:$Q$102,MATCH(Data!FD$5,Sheet1!$A$1:$A$102,0),(MATCH(Data!$B28,Sheet1!$A$1:$Q$1,0)))</f>
        <v>100.50557999999999</v>
      </c>
      <c r="FE28" s="26">
        <f>INDEX(Sheet1!$A$1:$Q$102,MATCH(Data!FE$5,Sheet1!$A$1:$A$102,0),(MATCH(Data!$B28,Sheet1!$A$1:$Q$1,0)))</f>
        <v>100.27316</v>
      </c>
      <c r="FF28" s="26">
        <f>INDEX(Sheet1!$A$1:$Q$102,MATCH(Data!FF$5,Sheet1!$A$1:$A$102,0),(MATCH(Data!$B28,Sheet1!$A$1:$Q$1,0)))</f>
        <v>99.767619999999994</v>
      </c>
      <c r="FG28" s="26">
        <f>INDEX(Sheet1!$A$1:$Q$102,MATCH(Data!FG$5,Sheet1!$A$1:$A$102,0),(MATCH(Data!$B28,Sheet1!$A$1:$Q$1,0)))</f>
        <v>99.856899999999996</v>
      </c>
      <c r="FH28" s="26">
        <f>INDEX(Sheet1!$A$1:$Q$102,MATCH(Data!FH$5,Sheet1!$A$1:$A$102,0),(MATCH(Data!$B28,Sheet1!$A$1:$Q$1,0)))</f>
        <v>99.576449999999994</v>
      </c>
      <c r="FI28" s="26">
        <f>INDEX(Sheet1!$A$1:$Q$102,MATCH(Data!FI$5,Sheet1!$A$1:$A$102,0),(MATCH(Data!$B28,Sheet1!$A$1:$Q$1,0)))</f>
        <v>98.923950000000005</v>
      </c>
      <c r="FJ28" s="26">
        <f>INDEX(Sheet1!$A$1:$Q$102,MATCH(Data!FJ$5,Sheet1!$A$1:$A$102,0),(MATCH(Data!$B28,Sheet1!$A$1:$Q$1,0)))</f>
        <v>98.829610000000002</v>
      </c>
      <c r="FK28" s="26">
        <f>INDEX(Sheet1!$A$1:$Q$102,MATCH(Data!FK$5,Sheet1!$A$1:$A$102,0),(MATCH(Data!$B28,Sheet1!$A$1:$Q$1,0)))</f>
        <v>98.622399999999999</v>
      </c>
      <c r="FL28" s="26">
        <f>INDEX(Sheet1!$A$1:$Q$102,MATCH(Data!FL$5,Sheet1!$A$1:$A$102,0),(MATCH(Data!$B28,Sheet1!$A$1:$Q$1,0)))</f>
        <v>98.543459999999996</v>
      </c>
      <c r="FM28" s="26">
        <f>INDEX(Sheet1!$A$1:$Q$102,MATCH(Data!FM$5,Sheet1!$A$1:$A$102,0),(MATCH(Data!$B28,Sheet1!$A$1:$Q$1,0)))</f>
        <v>98.60127</v>
      </c>
      <c r="FN28" s="26">
        <f>INDEX(Sheet1!$A$1:$Q$102,MATCH(Data!FN$5,Sheet1!$A$1:$A$102,0),(MATCH(Data!$B28,Sheet1!$A$1:$Q$1,0)))</f>
        <v>101.88657000000001</v>
      </c>
      <c r="FO28" s="26">
        <f>INDEX(Sheet1!$A$1:$Q$102,MATCH(Data!FO$5,Sheet1!$A$1:$A$102,0),(MATCH(Data!$B28,Sheet1!$A$1:$Q$1,0)))</f>
        <v>104.43335999999999</v>
      </c>
      <c r="FP28" s="26">
        <f>INDEX(Sheet1!$A$1:$Q$102,MATCH(Data!FP$5,Sheet1!$A$1:$A$102,0),(MATCH(Data!$B28,Sheet1!$A$1:$Q$1,0)))</f>
        <v>107.40692</v>
      </c>
      <c r="FQ28" s="26">
        <f>INDEX(Sheet1!$A$1:$Q$102,MATCH(Data!FQ$5,Sheet1!$A$1:$A$102,0),(MATCH(Data!$B28,Sheet1!$A$1:$Q$1,0)))</f>
        <v>111.65342</v>
      </c>
      <c r="FR28" s="26">
        <f>INDEX(Sheet1!$A$1:$Q$102,MATCH(Data!FR$5,Sheet1!$A$1:$A$102,0),(MATCH(Data!$B28,Sheet1!$A$1:$Q$1,0)))</f>
        <v>121.7325</v>
      </c>
      <c r="FS28" s="26">
        <f>INDEX(Sheet1!$A$1:$Q$102,MATCH(Data!FS$5,Sheet1!$A$1:$A$102,0),(MATCH(Data!$B28,Sheet1!$A$1:$Q$1,0)))</f>
        <v>124.42292999999999</v>
      </c>
      <c r="FT28" s="26">
        <f>INDEX(Sheet1!$A$1:$Q$102,MATCH(Data!FT$5,Sheet1!$A$1:$A$102,0),(MATCH(Data!$B28,Sheet1!$A$1:$Q$1,0)))</f>
        <v>123.51782</v>
      </c>
      <c r="FU28" s="26">
        <f>INDEX(Sheet1!$A$1:$Q$102,MATCH(Data!FU$5,Sheet1!$A$1:$A$102,0),(MATCH(Data!$B28,Sheet1!$A$1:$Q$1,0)))</f>
        <v>123.10286000000001</v>
      </c>
      <c r="FV28" s="26">
        <f>INDEX(Sheet1!$A$1:$Q$102,MATCH(Data!FV$5,Sheet1!$A$1:$A$102,0),(MATCH(Data!$B28,Sheet1!$A$1:$Q$1,0)))</f>
        <v>124.48596000000001</v>
      </c>
      <c r="FW28" s="26">
        <f>INDEX(Sheet1!$A$1:$Q$102,MATCH(Data!FW$5,Sheet1!$A$1:$A$102,0),(MATCH(Data!$B28,Sheet1!$A$1:$Q$1,0)))</f>
        <v>133.05663999999999</v>
      </c>
      <c r="FX28" s="26">
        <f>INDEX(Sheet1!$A$1:$Q$102,MATCH(Data!FX$5,Sheet1!$A$1:$A$102,0),(MATCH(Data!$B28,Sheet1!$A$1:$Q$1,0)))</f>
        <v>163.0274</v>
      </c>
      <c r="FY28" s="26">
        <f>INDEX(Sheet1!$A$1:$Q$102,MATCH(Data!FY$5,Sheet1!$A$1:$A$102,0),(MATCH(Data!$B28,Sheet1!$A$1:$Q$1,0)))</f>
        <v>163.62585000000001</v>
      </c>
      <c r="FZ28" s="26">
        <f>INDEX(Sheet1!$A$1:$Q$102,MATCH(Data!FZ$5,Sheet1!$A$1:$A$102,0),(MATCH(Data!$B28,Sheet1!$A$1:$Q$1,0)))</f>
        <v>164.64059</v>
      </c>
      <c r="GA28" s="26">
        <f>INDEX(Sheet1!$A$1:$Q$102,MATCH(Data!GA$5,Sheet1!$A$1:$A$102,0),(MATCH(Data!$B28,Sheet1!$A$1:$Q$1,0)))</f>
        <v>177.47369</v>
      </c>
      <c r="GB28" s="26">
        <f>INDEX(Sheet1!$A$1:$Q$102,MATCH(Data!GB$5,Sheet1!$A$1:$A$102,0),(MATCH(Data!$B28,Sheet1!$A$1:$Q$1,0)))</f>
        <v>178.14422999999999</v>
      </c>
      <c r="GC28" s="26">
        <f>INDEX(Sheet1!$A$1:$Q$102,MATCH(Data!GC$5,Sheet1!$A$1:$A$102,0),(MATCH(Data!$B28,Sheet1!$A$1:$Q$1,0)))</f>
        <v>190.73651000000001</v>
      </c>
      <c r="GD28" s="26">
        <f>INDEX(Sheet1!$A$1:$Q$102,MATCH(Data!GD$5,Sheet1!$A$1:$A$102,0),(MATCH(Data!$B28,Sheet1!$A$1:$Q$1,0)))</f>
        <v>201.92449999999999</v>
      </c>
      <c r="GE28" s="26">
        <f>INDEX(Sheet1!$A$1:$Q$102,MATCH(Data!GE$5,Sheet1!$A$1:$A$102,0),(MATCH(Data!$B28,Sheet1!$A$1:$Q$1,0)))</f>
        <v>219.57146</v>
      </c>
      <c r="GF28" s="26">
        <f>INDEX(Sheet1!$A$1:$Q$102,MATCH(Data!GF$5,Sheet1!$A$1:$A$102,0),(MATCH(Data!$B28,Sheet1!$A$1:$Q$1,0)))</f>
        <v>221.95034999999999</v>
      </c>
      <c r="GG28" s="26">
        <f>INDEX(Sheet1!$A$1:$Q$102,MATCH(Data!GG$5,Sheet1!$A$1:$A$102,0),(MATCH(Data!$B28,Sheet1!$A$1:$Q$1,0)))</f>
        <v>224.78722999999999</v>
      </c>
      <c r="GH28" s="26">
        <f>INDEX(Sheet1!$A$1:$Q$102,MATCH(Data!GH$5,Sheet1!$A$1:$A$102,0),(MATCH(Data!$B28,Sheet1!$A$1:$Q$1,0)))</f>
        <v>233.97140999999999</v>
      </c>
      <c r="GI28" s="26">
        <f>INDEX(Sheet1!$A$1:$Q$102,MATCH(Data!GI$5,Sheet1!$A$1:$A$102,0),(MATCH(Data!$B28,Sheet1!$A$1:$Q$1,0)))</f>
        <v>235.16562999999999</v>
      </c>
      <c r="GJ28" s="26">
        <f>INDEX(Sheet1!$A$1:$Q$102,MATCH(Data!GJ$5,Sheet1!$A$1:$A$102,0),(MATCH(Data!$B28,Sheet1!$A$1:$Q$1,0)))</f>
        <v>231.66237000000001</v>
      </c>
      <c r="GK28" s="26">
        <f>INDEX(Sheet1!$A$1:$Q$102,MATCH(Data!GK$5,Sheet1!$A$1:$A$102,0),(MATCH(Data!$B28,Sheet1!$A$1:$Q$1,0)))</f>
        <v>232.65111999999999</v>
      </c>
      <c r="GL28" s="26">
        <f>INDEX(Sheet1!$A$1:$Q$102,MATCH(Data!GL$5,Sheet1!$A$1:$A$102,0),(MATCH(Data!$B28,Sheet1!$A$1:$Q$1,0)))</f>
        <v>232.38763</v>
      </c>
      <c r="GM28" s="26">
        <f>INDEX(Sheet1!$A$1:$Q$102,MATCH(Data!GM$5,Sheet1!$A$1:$A$102,0),(MATCH(Data!$B28,Sheet1!$A$1:$Q$1,0)))</f>
        <v>233.91367</v>
      </c>
      <c r="GN28" s="26">
        <f>INDEX(Sheet1!$A$1:$Q$102,MATCH(Data!GN$5,Sheet1!$A$1:$A$102,0),(MATCH(Data!$B28,Sheet1!$A$1:$Q$1,0)))</f>
        <v>233.79396</v>
      </c>
      <c r="GO28" s="26">
        <f>INDEX(Sheet1!$A$1:$Q$102,MATCH(Data!GO$5,Sheet1!$A$1:$A$102,0),(MATCH(Data!$B28,Sheet1!$A$1:$Q$1,0)))</f>
        <v>234.58667</v>
      </c>
      <c r="GP28" s="26">
        <f>INDEX(Sheet1!$A$1:$Q$102,MATCH(Data!GP$5,Sheet1!$A$1:$A$102,0),(MATCH(Data!$B28,Sheet1!$A$1:$Q$1,0)))</f>
        <v>235.30743000000001</v>
      </c>
      <c r="GQ28" s="26">
        <f>INDEX(Sheet1!$A$1:$Q$102,MATCH(Data!GQ$5,Sheet1!$A$1:$A$102,0),(MATCH(Data!$B28,Sheet1!$A$1:$Q$1,0)))</f>
        <v>236.16354000000001</v>
      </c>
      <c r="GR28" s="26">
        <f>INDEX(Sheet1!$A$1:$Q$102,MATCH(Data!GR$5,Sheet1!$A$1:$A$102,0),(MATCH(Data!$B28,Sheet1!$A$1:$Q$1,0)))</f>
        <v>236.06586999999999</v>
      </c>
      <c r="GS28" s="26">
        <f>INDEX(Sheet1!$A$1:$Q$102,MATCH(Data!GS$5,Sheet1!$A$1:$A$102,0),(MATCH(Data!$B28,Sheet1!$A$1:$Q$1,0)))</f>
        <v>230.20836</v>
      </c>
      <c r="GT28" s="26">
        <f>INDEX(Sheet1!$A$1:$Q$102,MATCH(Data!GT$5,Sheet1!$A$1:$A$102,0),(MATCH(Data!$B28,Sheet1!$A$1:$Q$1,0)))</f>
        <v>226.99258</v>
      </c>
      <c r="GU28" s="26">
        <f>INDEX(Sheet1!$A$1:$Q$102,MATCH(Data!GU$5,Sheet1!$A$1:$A$102,0),(MATCH(Data!$B28,Sheet1!$A$1:$Q$1,0)))</f>
        <v>216.27081000000001</v>
      </c>
      <c r="GV28" s="26">
        <f>INDEX(Sheet1!$A$1:$Q$102,MATCH(Data!GV$5,Sheet1!$A$1:$A$102,0),(MATCH(Data!$B28,Sheet1!$A$1:$Q$1,0)))</f>
        <v>216.27081000000001</v>
      </c>
      <c r="GW28" s="26">
        <f>INDEX(Sheet1!$A$1:$Q$102,MATCH(Data!GW$5,Sheet1!$A$1:$A$102,0),(MATCH(Data!$B28,Sheet1!$A$1:$Q$1,0)))</f>
        <v>216.27081000000001</v>
      </c>
      <c r="GX28" s="26">
        <f>INDEX(Sheet1!$A$1:$Q$102,MATCH(Data!GX$5,Sheet1!$A$1:$A$102,0),(MATCH(Data!$B28,Sheet1!$A$1:$Q$1,0)))</f>
        <v>203.7285</v>
      </c>
      <c r="GY28" s="26">
        <f>INDEX(Sheet1!$A$1:$Q$102,MATCH(Data!GY$5,Sheet1!$A$1:$A$102,0),(MATCH(Data!$B28,Sheet1!$A$1:$Q$1,0)))</f>
        <v>201.80056999999999</v>
      </c>
      <c r="GZ28" s="26">
        <f>INDEX(Sheet1!$A$1:$Q$102,MATCH(Data!GZ$5,Sheet1!$A$1:$A$102,0),(MATCH(Data!$B28,Sheet1!$A$1:$Q$1,0)))</f>
        <v>202.32392999999999</v>
      </c>
      <c r="HA28" s="26">
        <f>INDEX(Sheet1!$A$1:$Q$102,MATCH(Data!HA$5,Sheet1!$A$1:$A$102,0),(MATCH(Data!$B28,Sheet1!$A$1:$Q$1,0)))</f>
        <v>201.04677000000001</v>
      </c>
      <c r="HB28" s="26">
        <f>INDEX(Sheet1!$A$1:$Q$102,MATCH(Data!HB$5,Sheet1!$A$1:$A$102,0),(MATCH(Data!$B28,Sheet1!$A$1:$Q$1,0)))</f>
        <v>200.09119000000001</v>
      </c>
      <c r="HC28" s="26">
        <f>INDEX(Sheet1!$A$1:$Q$102,MATCH(Data!HC$5,Sheet1!$A$1:$A$102,0),(MATCH(Data!$B28,Sheet1!$A$1:$Q$1,0)))</f>
        <v>200.56064000000001</v>
      </c>
      <c r="HD28" s="26">
        <f>INDEX(Sheet1!$A$1:$Q$102,MATCH(Data!HD$5,Sheet1!$A$1:$A$102,0),(MATCH(Data!$B28,Sheet1!$A$1:$Q$1,0)))</f>
        <v>198.42354</v>
      </c>
      <c r="HE28" s="26">
        <f>INDEX(Sheet1!$A$1:$Q$102,MATCH(Data!HE$5,Sheet1!$A$1:$A$102,0),(MATCH(Data!$B28,Sheet1!$A$1:$Q$1,0)))</f>
        <v>193.95245</v>
      </c>
      <c r="HF28" s="26">
        <f>INDEX(Sheet1!$A$1:$Q$102,MATCH(Data!HF$5,Sheet1!$A$1:$A$102,0),(MATCH(Data!$B28,Sheet1!$A$1:$Q$1,0)))</f>
        <v>190.26692</v>
      </c>
      <c r="HG28" s="26">
        <f>INDEX(Sheet1!$A$1:$Q$102,MATCH(Data!HG$5,Sheet1!$A$1:$A$102,0),(MATCH(Data!$B28,Sheet1!$A$1:$Q$1,0)))</f>
        <v>183.11435</v>
      </c>
      <c r="HH28" s="26">
        <f>INDEX(Sheet1!$A$1:$Q$102,MATCH(Data!HH$5,Sheet1!$A$1:$A$102,0),(MATCH(Data!$B28,Sheet1!$A$1:$Q$1,0)))</f>
        <v>181.42041</v>
      </c>
      <c r="HI28" s="26">
        <f>INDEX(Sheet1!$A$1:$Q$102,MATCH(Data!HI$5,Sheet1!$A$1:$A$102,0),(MATCH(Data!$B28,Sheet1!$A$1:$Q$1,0)))</f>
        <v>181.47174000000001</v>
      </c>
      <c r="HJ28" s="26">
        <f>INDEX(Sheet1!$A$1:$Q$102,MATCH(Data!HJ$5,Sheet1!$A$1:$A$102,0),(MATCH(Data!$B28,Sheet1!$A$1:$Q$1,0)))</f>
        <v>182.14547999999999</v>
      </c>
      <c r="HK28" s="26">
        <f>INDEX(Sheet1!$A$1:$Q$102,MATCH(Data!HK$5,Sheet1!$A$1:$A$102,0),(MATCH(Data!$B28,Sheet1!$A$1:$Q$1,0)))</f>
        <v>182.14547999999999</v>
      </c>
      <c r="HL28" s="26">
        <f>INDEX(Sheet1!$A$1:$Q$102,MATCH(Data!HL$5,Sheet1!$A$1:$A$102,0),(MATCH(Data!$B28,Sheet1!$A$1:$Q$1,0)))</f>
        <v>182.17296999999999</v>
      </c>
      <c r="HM28" s="26">
        <f>INDEX(Sheet1!$A$1:$Q$102,MATCH(Data!HM$5,Sheet1!$A$1:$A$102,0),(MATCH(Data!$B28,Sheet1!$A$1:$Q$1,0)))</f>
        <v>183.53238999999999</v>
      </c>
      <c r="HN28" s="26">
        <f>INDEX(Sheet1!$A$1:$Q$102,MATCH(Data!HN$5,Sheet1!$A$1:$A$102,0),(MATCH(Data!$B28,Sheet1!$A$1:$Q$1,0)))</f>
        <v>184.34675999999999</v>
      </c>
      <c r="HO28" s="26">
        <f>INDEX(Sheet1!$A$1:$Q$102,MATCH(Data!HO$5,Sheet1!$A$1:$A$102,0),(MATCH(Data!$B28,Sheet1!$A$1:$Q$1,0)))</f>
        <v>186.16423</v>
      </c>
      <c r="HP28" s="26">
        <f>INDEX(Sheet1!$A$1:$Q$102,MATCH(Data!HP$5,Sheet1!$A$1:$A$102,0),(MATCH(Data!$B28,Sheet1!$A$1:$Q$1,0)))</f>
        <v>185.58609000000001</v>
      </c>
      <c r="HQ28" s="26">
        <f>INDEX(Sheet1!$A$1:$Q$102,MATCH(Data!HQ$5,Sheet1!$A$1:$A$102,0),(MATCH(Data!$B28,Sheet1!$A$1:$Q$1,0)))</f>
        <v>187.57234</v>
      </c>
      <c r="HR28" s="26">
        <f>INDEX(Sheet1!$A$1:$Q$102,MATCH(Data!HR$5,Sheet1!$A$1:$A$102,0),(MATCH(Data!$B28,Sheet1!$A$1:$Q$1,0)))</f>
        <v>188.28951000000001</v>
      </c>
      <c r="HS28" s="26">
        <f>INDEX(Sheet1!$A$1:$Q$102,MATCH(Data!HS$5,Sheet1!$A$1:$A$102,0),(MATCH(Data!$B28,Sheet1!$A$1:$Q$1,0)))</f>
        <v>190.66354000000001</v>
      </c>
      <c r="HT28" s="26">
        <f>INDEX(Sheet1!$A$1:$Q$102,MATCH(Data!HT$5,Sheet1!$A$1:$A$102,0),(MATCH(Data!$B28,Sheet1!$A$1:$Q$1,0)))</f>
        <v>193.90575999999999</v>
      </c>
      <c r="HU28" s="26">
        <f>INDEX(Sheet1!$A$1:$Q$102,MATCH(Data!HU$5,Sheet1!$A$1:$A$102,0),(MATCH(Data!$B28,Sheet1!$A$1:$Q$1,0)))</f>
        <v>194.74724000000001</v>
      </c>
      <c r="HV28" s="26">
        <f>INDEX(Sheet1!$A$1:$Q$110,MATCH(Data!HV$5,Sheet1!$A$1:$A$110,0),(MATCH(Data!$B28,Sheet1!$A$1:$Q$1,0)))</f>
        <v>194.06550999999999</v>
      </c>
      <c r="HW28" s="26">
        <f>INDEX(Sheet1!$A$1:$Q$110,MATCH(Data!HW$5,Sheet1!$A$1:$A$110,0),(MATCH(Data!$B28,Sheet1!$A$1:$Q$1,0)))</f>
        <v>190.45106999999999</v>
      </c>
      <c r="HX28" s="26">
        <f>INDEX(Sheet1!$A$1:$Q$110,MATCH(Data!HX$5,Sheet1!$A$1:$A$110,0),(MATCH(Data!$B28,Sheet1!$A$1:$Q$1,0)))</f>
        <v>187.28774999999999</v>
      </c>
      <c r="HY28" s="26">
        <f>INDEX(Sheet1!$A$1:$Q$110,MATCH(Data!HY$5,Sheet1!$A$1:$A$110,0),(MATCH(Data!$B28,Sheet1!$A$1:$Q$1,0)))</f>
        <v>184.13756000000001</v>
      </c>
      <c r="HZ28" s="26">
        <f>INDEX(Sheet1!$A$1:$Q$110,MATCH(Data!HZ$5,Sheet1!$A$1:$A$110,0),(MATCH(Data!$B28,Sheet1!$A$1:$Q$1,0)))</f>
        <v>183.61152999999999</v>
      </c>
      <c r="IA28" s="26">
        <f>INDEX(Sheet1!$A$1:$Q$110,MATCH(Data!IA$5,Sheet1!$A$1:$A$110,0),(MATCH(Data!$B28,Sheet1!$A$1:$Q$1,0)))</f>
        <v>183.94415000000001</v>
      </c>
      <c r="IB28" s="26">
        <f>INDEX(Sheet1!$A$1:$Q$110,MATCH(Data!IB$5,Sheet1!$A$1:$A$110,0),(MATCH(Data!$B28,Sheet1!$A$1:$Q$1,0)))</f>
        <v>176.37151</v>
      </c>
      <c r="IC28" s="26">
        <f>INDEX(Sheet1!$A$1:$Q$114,MATCH(Data!IC$5,Sheet1!$A$1:$A$114,0),(MATCH(Data!$B28,Sheet1!$A$1:$Q$1,0)))</f>
        <v>168.54499999999999</v>
      </c>
      <c r="ID28" s="26">
        <f>INDEX(Sheet1!$A$1:$Q$114,MATCH(Data!ID$5,Sheet1!$A$1:$A$114,0),(MATCH(Data!$B28,Sheet1!$A$1:$Q$1,0)))</f>
        <v>166.60126</v>
      </c>
      <c r="IE28" s="26">
        <f>INDEX(Sheet1!$A$1:$Q$114,MATCH(Data!IE$5,Sheet1!$A$1:$A$114,0),(MATCH(Data!$B28,Sheet1!$A$1:$Q$1,0)))</f>
        <v>166.73276999999999</v>
      </c>
      <c r="IF28" s="26">
        <f>INDEX(Sheet1!$A$1:$Q$114,MATCH(Data!IF$5,Sheet1!$A$1:$A$114,0),(MATCH(Data!$B28,Sheet1!$A$1:$Q$1,0)))</f>
        <v>164.28464</v>
      </c>
      <c r="IG28" s="26">
        <f>INDEX(Sheet1!$A$1:$Q$120,MATCH(Data!IG$5,Sheet1!$A$1:$A$120,0),(MATCH(Data!$B28,Sheet1!$A$1:$Q$1,0)))</f>
        <v>161.72935000000001</v>
      </c>
      <c r="IH28" s="26">
        <f>INDEX(Sheet1!$A$1:$Q$120,MATCH(Data!IH$5,Sheet1!$A$1:$A$120,0),(MATCH(Data!$B28,Sheet1!$A$1:$Q$1,0)))</f>
        <v>155.06336999999999</v>
      </c>
      <c r="II28" s="26">
        <f>INDEX(Sheet1!$A$1:$Q$120,MATCH(Data!II$5,Sheet1!$A$1:$A$120,0),(MATCH(Data!$B28,Sheet1!$A$1:$Q$1,0)))</f>
        <v>146.69401999999999</v>
      </c>
      <c r="IJ28" s="26">
        <f>INDEX(Sheet1!$A$1:$Q$120,MATCH(Data!IJ$5,Sheet1!$A$1:$A$120,0),(MATCH(Data!$B28,Sheet1!$A$1:$Q$1,0)))</f>
        <v>146.69401999999999</v>
      </c>
    </row>
    <row r="29" spans="2:244" x14ac:dyDescent="0.35">
      <c r="B29" s="4" t="s">
        <v>65</v>
      </c>
      <c r="C29" s="10"/>
      <c r="D29" s="24"/>
      <c r="E29" s="55">
        <v>413.46618999999998</v>
      </c>
      <c r="F29" s="55">
        <v>409.77438000000001</v>
      </c>
      <c r="G29" s="55">
        <v>402.80779999999999</v>
      </c>
      <c r="H29" s="55">
        <v>399.77695</v>
      </c>
      <c r="I29" s="55">
        <v>397.58544999999998</v>
      </c>
      <c r="J29" s="55">
        <v>401.03444999999999</v>
      </c>
      <c r="K29" s="55">
        <v>407.28311000000002</v>
      </c>
      <c r="L29" s="55">
        <v>405.43975999999998</v>
      </c>
      <c r="M29" s="55">
        <v>401.20562999999999</v>
      </c>
      <c r="N29" s="55">
        <v>401.17174999999997</v>
      </c>
      <c r="O29" s="55">
        <v>403.40802000000002</v>
      </c>
      <c r="P29" s="55">
        <v>404.36635999999999</v>
      </c>
      <c r="Q29" s="55">
        <v>410.62103000000002</v>
      </c>
      <c r="R29" s="55">
        <v>417.99628000000001</v>
      </c>
      <c r="S29" s="55">
        <v>417.22487999999998</v>
      </c>
      <c r="T29" s="55">
        <v>419.04836999999998</v>
      </c>
      <c r="U29" s="55">
        <v>415.51146999999997</v>
      </c>
      <c r="V29" s="55">
        <v>411.50461000000001</v>
      </c>
      <c r="W29" s="55">
        <v>401.17241999999999</v>
      </c>
      <c r="X29" s="55">
        <v>399.39123999999998</v>
      </c>
      <c r="Y29" s="55">
        <v>399.42986999999999</v>
      </c>
      <c r="Z29" s="55">
        <v>405.82089000000002</v>
      </c>
      <c r="AA29" s="55">
        <v>408.39594</v>
      </c>
      <c r="AB29" s="55">
        <v>406.70900999999998</v>
      </c>
      <c r="AC29" s="55">
        <v>414.14290999999997</v>
      </c>
      <c r="AD29" s="55">
        <v>426.32076999999998</v>
      </c>
      <c r="AE29" s="55">
        <v>426.38959</v>
      </c>
      <c r="AF29" s="55">
        <v>432.23358000000002</v>
      </c>
      <c r="AG29" s="55">
        <v>428.96393</v>
      </c>
      <c r="AH29" s="55">
        <v>431.47719999999998</v>
      </c>
      <c r="AI29" s="55">
        <v>434.21631000000002</v>
      </c>
      <c r="AJ29" s="55">
        <v>437.92183999999997</v>
      </c>
      <c r="AK29" s="55">
        <v>443.11153999999999</v>
      </c>
      <c r="AL29" s="55">
        <v>447.36356000000001</v>
      </c>
      <c r="AM29" s="55">
        <v>443.01837</v>
      </c>
      <c r="AN29" s="55">
        <v>440.81061</v>
      </c>
      <c r="AO29" s="55">
        <v>430.52258</v>
      </c>
      <c r="AP29" s="55">
        <v>420.55941999999999</v>
      </c>
      <c r="AQ29" s="55">
        <v>419.68732</v>
      </c>
      <c r="AR29" s="55">
        <v>419.64148</v>
      </c>
      <c r="AS29" s="55">
        <v>417.12857000000002</v>
      </c>
      <c r="AT29" s="55">
        <v>416.73849000000001</v>
      </c>
      <c r="AU29" s="55">
        <v>411.40195</v>
      </c>
      <c r="AV29" s="55">
        <v>409.54086000000001</v>
      </c>
      <c r="AW29" s="55">
        <v>408.35187000000002</v>
      </c>
      <c r="AX29" s="55">
        <v>410.02524</v>
      </c>
      <c r="AY29" s="55">
        <v>404.88488999999998</v>
      </c>
      <c r="AZ29" s="55">
        <v>398.09350999999998</v>
      </c>
      <c r="BA29" s="55">
        <v>401.20229999999998</v>
      </c>
      <c r="BB29" s="55">
        <v>398.84836000000001</v>
      </c>
      <c r="BC29" s="55">
        <v>399.06396000000001</v>
      </c>
      <c r="BD29" s="55">
        <v>401.10138000000001</v>
      </c>
      <c r="BE29" s="55">
        <v>388.22771999999998</v>
      </c>
      <c r="BF29" s="55">
        <v>376.50189</v>
      </c>
      <c r="BG29" s="55">
        <v>378.89490000000001</v>
      </c>
      <c r="BH29" s="55">
        <v>380.14803999999998</v>
      </c>
      <c r="BI29" s="55">
        <v>384.48372999999998</v>
      </c>
      <c r="BJ29" s="55">
        <v>384.32132000000001</v>
      </c>
      <c r="BK29" s="55">
        <v>384.68200999999999</v>
      </c>
      <c r="BL29" s="55">
        <v>392.29239000000001</v>
      </c>
      <c r="BM29" s="55">
        <v>397.39508000000001</v>
      </c>
      <c r="BN29" s="55">
        <v>405.96190999999999</v>
      </c>
      <c r="BO29" s="55">
        <v>406.49966000000001</v>
      </c>
      <c r="BP29" s="55">
        <v>408.66998000000001</v>
      </c>
      <c r="BQ29" s="55">
        <v>411.52676000000002</v>
      </c>
      <c r="BR29" s="55">
        <v>400.34836000000001</v>
      </c>
      <c r="BS29" s="55">
        <v>406.57208000000003</v>
      </c>
      <c r="BT29" s="55">
        <v>418.78976</v>
      </c>
      <c r="BU29" s="55">
        <v>425.98714999999999</v>
      </c>
      <c r="BV29" s="55">
        <v>429.83859000000001</v>
      </c>
      <c r="BW29" s="55">
        <v>436.70898</v>
      </c>
      <c r="BX29" s="55">
        <v>430.42266999999998</v>
      </c>
      <c r="BY29" s="55">
        <v>421.83963</v>
      </c>
      <c r="BZ29" s="55">
        <v>411.67773</v>
      </c>
      <c r="CA29" s="55">
        <v>410.49538999999999</v>
      </c>
      <c r="CB29" s="55">
        <v>405.95267000000001</v>
      </c>
      <c r="CC29" s="55">
        <v>401.16629</v>
      </c>
      <c r="CD29" s="55">
        <v>399.43126999999998</v>
      </c>
      <c r="CE29" s="55">
        <v>400.46312999999998</v>
      </c>
      <c r="CF29" s="55">
        <v>396.87984999999998</v>
      </c>
      <c r="CG29" s="55">
        <v>395.61538999999999</v>
      </c>
      <c r="CH29" s="55">
        <v>396.04021999999998</v>
      </c>
      <c r="CI29" s="55">
        <v>402.77640000000002</v>
      </c>
      <c r="CJ29" s="55">
        <v>403.39490000000001</v>
      </c>
      <c r="CK29" s="55">
        <v>402.36295000000001</v>
      </c>
      <c r="CL29" s="55">
        <v>403.01443</v>
      </c>
      <c r="CM29" s="55">
        <v>403.77863000000002</v>
      </c>
      <c r="CN29" s="55">
        <v>407.01116999999999</v>
      </c>
      <c r="CO29" s="55">
        <v>401.79791</v>
      </c>
      <c r="CP29" s="55">
        <v>394.59564</v>
      </c>
      <c r="CQ29" s="55">
        <v>389.17809999999997</v>
      </c>
      <c r="CR29" s="55">
        <v>388.50042999999999</v>
      </c>
      <c r="CS29" s="55">
        <v>380.91592000000003</v>
      </c>
      <c r="CT29" s="55">
        <v>380.98739999999998</v>
      </c>
      <c r="CU29" s="55">
        <v>381.50830000000002</v>
      </c>
      <c r="CV29" s="55">
        <v>381.45395000000002</v>
      </c>
      <c r="CW29" s="55">
        <v>386.41588999999999</v>
      </c>
      <c r="CX29" s="55">
        <v>391.34408999999999</v>
      </c>
      <c r="CY29" s="55">
        <v>393.31079</v>
      </c>
      <c r="CZ29" s="55">
        <v>393.34343999999999</v>
      </c>
      <c r="DA29" s="55">
        <v>393.99344000000002</v>
      </c>
      <c r="DB29" s="55">
        <v>395.82037000000003</v>
      </c>
      <c r="DC29" s="55">
        <v>395.72228999999999</v>
      </c>
      <c r="DD29" s="55">
        <v>397.31090999999998</v>
      </c>
      <c r="DE29" s="55">
        <v>392.66949</v>
      </c>
      <c r="DF29" s="55">
        <v>387.70389</v>
      </c>
      <c r="DG29" s="55">
        <v>382.62414999999999</v>
      </c>
      <c r="DH29" s="55">
        <v>379.17293999999998</v>
      </c>
      <c r="DI29" s="55">
        <v>376.27798000000001</v>
      </c>
      <c r="DJ29" s="55">
        <v>370.20452999999998</v>
      </c>
      <c r="DK29" s="55">
        <v>378.31038999999998</v>
      </c>
      <c r="DL29" s="55">
        <v>377.40420999999998</v>
      </c>
      <c r="DM29" s="55">
        <v>372.31653</v>
      </c>
      <c r="DN29" s="55">
        <v>369.67309999999998</v>
      </c>
      <c r="DO29" s="55">
        <v>369.04406999999998</v>
      </c>
      <c r="DP29" s="55">
        <v>367.23953</v>
      </c>
      <c r="DQ29" s="55">
        <v>367.75256000000002</v>
      </c>
      <c r="DR29" s="55">
        <v>362.48288000000002</v>
      </c>
      <c r="DS29" s="55">
        <v>353.54390999999998</v>
      </c>
      <c r="DT29" s="55">
        <v>350.52105999999998</v>
      </c>
      <c r="DU29" s="55">
        <v>350.31216000000001</v>
      </c>
      <c r="DV29" s="55">
        <v>346.80694999999997</v>
      </c>
      <c r="DW29" s="55">
        <v>345.42574999999999</v>
      </c>
      <c r="DX29" s="55">
        <v>345.49792000000002</v>
      </c>
      <c r="DY29" s="55">
        <v>344.52246000000002</v>
      </c>
      <c r="DZ29" s="55">
        <v>345.57404000000002</v>
      </c>
      <c r="EA29" s="55">
        <v>339.31241</v>
      </c>
      <c r="EB29" s="64">
        <v>339.41385000000002</v>
      </c>
      <c r="EC29" s="64">
        <v>337.91701999999998</v>
      </c>
      <c r="ED29" s="26">
        <f>INDEX(Sheet1!$A$1:$Q$102,MATCH(Data!ED$5,Sheet1!$A$1:$A$102,0),(MATCH(Data!$B29,Sheet1!$A$1:$Q$1,0)))</f>
        <v>341.15334999999999</v>
      </c>
      <c r="EE29" s="26">
        <f>INDEX(Sheet1!$A$1:$Q$102,MATCH(Data!EE$5,Sheet1!$A$1:$A$102,0),(MATCH(Data!$B29,Sheet1!$A$1:$Q$1,0)))</f>
        <v>343.93108999999998</v>
      </c>
      <c r="EF29" s="26">
        <f>INDEX(Sheet1!$A$1:$Q$102,MATCH(Data!EF$5,Sheet1!$A$1:$A$102,0),(MATCH(Data!$B29,Sheet1!$A$1:$Q$1,0)))</f>
        <v>343.44443000000001</v>
      </c>
      <c r="EG29" s="26">
        <f>INDEX(Sheet1!$A$1:$Q$102,MATCH(Data!EG$5,Sheet1!$A$1:$A$102,0),(MATCH(Data!$B29,Sheet1!$A$1:$Q$1,0)))</f>
        <v>345.11718999999999</v>
      </c>
      <c r="EH29" s="26">
        <f>INDEX(Sheet1!$A$1:$Q$102,MATCH(Data!EH$5,Sheet1!$A$1:$A$102,0),(MATCH(Data!$B29,Sheet1!$A$1:$Q$1,0)))</f>
        <v>339.68270999999999</v>
      </c>
      <c r="EI29" s="26">
        <f>INDEX(Sheet1!$A$1:$Q$102,MATCH(Data!EI$5,Sheet1!$A$1:$A$102,0),(MATCH(Data!$B29,Sheet1!$A$1:$Q$1,0)))</f>
        <v>337.25427000000002</v>
      </c>
      <c r="EJ29" s="26">
        <f>INDEX(Sheet1!$A$1:$Q$102,MATCH(Data!EJ$5,Sheet1!$A$1:$A$102,0),(MATCH(Data!$B29,Sheet1!$A$1:$Q$1,0)))</f>
        <v>332.45148</v>
      </c>
      <c r="EK29" s="26">
        <f>INDEX(Sheet1!$A$1:$Q$102,MATCH(Data!EK$5,Sheet1!$A$1:$A$102,0),(MATCH(Data!$B29,Sheet1!$A$1:$Q$1,0)))</f>
        <v>331.63378999999998</v>
      </c>
      <c r="EL29" s="26">
        <f>INDEX(Sheet1!$A$1:$Q$102,MATCH(Data!EL$5,Sheet1!$A$1:$A$102,0),(MATCH(Data!$B29,Sheet1!$A$1:$Q$1,0)))</f>
        <v>334.08208999999999</v>
      </c>
      <c r="EM29" s="26">
        <f>INDEX(Sheet1!$A$1:$Q$102,MATCH(Data!EM$5,Sheet1!$A$1:$A$102,0),(MATCH(Data!$B29,Sheet1!$A$1:$Q$1,0)))</f>
        <v>331.79840000000002</v>
      </c>
      <c r="EN29" s="26">
        <f>INDEX(Sheet1!$A$1:$Q$102,MATCH(Data!EN$5,Sheet1!$A$1:$A$102,0),(MATCH(Data!$B29,Sheet1!$A$1:$Q$1,0)))</f>
        <v>329.97079000000002</v>
      </c>
      <c r="EO29" s="26">
        <f>INDEX(Sheet1!$A$1:$Q$102,MATCH(Data!EO$5,Sheet1!$A$1:$A$102,0),(MATCH(Data!$B29,Sheet1!$A$1:$Q$1,0)))</f>
        <v>328.67435</v>
      </c>
      <c r="EP29" s="26">
        <f>INDEX(Sheet1!$A$1:$Q$102,MATCH(Data!EP$5,Sheet1!$A$1:$A$102,0),(MATCH(Data!$B29,Sheet1!$A$1:$Q$1,0)))</f>
        <v>332.24603000000002</v>
      </c>
      <c r="EQ29" s="26">
        <f>INDEX(Sheet1!$A$1:$Q$102,MATCH(Data!EQ$5,Sheet1!$A$1:$A$102,0),(MATCH(Data!$B29,Sheet1!$A$1:$Q$1,0)))</f>
        <v>333.93808000000001</v>
      </c>
      <c r="ER29" s="26">
        <f>INDEX(Sheet1!$A$1:$Q$102,MATCH(Data!ER$5,Sheet1!$A$1:$A$102,0),(MATCH(Data!$B29,Sheet1!$A$1:$Q$1,0)))</f>
        <v>340.67858999999999</v>
      </c>
      <c r="ES29" s="26">
        <f>INDEX(Sheet1!$A$1:$Q$102,MATCH(Data!ES$5,Sheet1!$A$1:$A$102,0),(MATCH(Data!$B29,Sheet1!$A$1:$Q$1,0)))</f>
        <v>342.54827999999998</v>
      </c>
      <c r="ET29" s="26">
        <f>INDEX(Sheet1!$A$1:$Q$102,MATCH(Data!ET$5,Sheet1!$A$1:$A$102,0),(MATCH(Data!$B29,Sheet1!$A$1:$Q$1,0)))</f>
        <v>360.27280000000002</v>
      </c>
      <c r="EU29" s="26">
        <f>INDEX(Sheet1!$A$1:$Q$102,MATCH(Data!EU$5,Sheet1!$A$1:$A$102,0),(MATCH(Data!$B29,Sheet1!$A$1:$Q$1,0)))</f>
        <v>358.15676999999999</v>
      </c>
      <c r="EV29" s="26">
        <f>INDEX(Sheet1!$A$1:$Q$102,MATCH(Data!EV$5,Sheet1!$A$1:$A$102,0),(MATCH(Data!$B29,Sheet1!$A$1:$Q$1,0)))</f>
        <v>356.51163000000003</v>
      </c>
      <c r="EW29" s="26">
        <f>INDEX(Sheet1!$A$1:$Q$102,MATCH(Data!EW$5,Sheet1!$A$1:$A$102,0),(MATCH(Data!$B29,Sheet1!$A$1:$Q$1,0)))</f>
        <v>362.48507999999998</v>
      </c>
      <c r="EX29" s="26">
        <f>INDEX(Sheet1!$A$1:$Q$102,MATCH(Data!EX$5,Sheet1!$A$1:$A$102,0),(MATCH(Data!$B29,Sheet1!$A$1:$Q$1,0)))</f>
        <v>366.09784000000002</v>
      </c>
      <c r="EY29" s="26">
        <f>INDEX(Sheet1!$A$1:$Q$102,MATCH(Data!EY$5,Sheet1!$A$1:$A$102,0),(MATCH(Data!$B29,Sheet1!$A$1:$Q$1,0)))</f>
        <v>361.99856999999997</v>
      </c>
      <c r="EZ29" s="26">
        <f>INDEX(Sheet1!$A$1:$Q$102,MATCH(Data!EZ$5,Sheet1!$A$1:$A$102,0),(MATCH(Data!$B29,Sheet1!$A$1:$Q$1,0)))</f>
        <v>354.17421999999999</v>
      </c>
      <c r="FA29" s="26">
        <f>INDEX(Sheet1!$A$1:$Q$102,MATCH(Data!FA$5,Sheet1!$A$1:$A$102,0),(MATCH(Data!$B29,Sheet1!$A$1:$Q$1,0)))</f>
        <v>344.51733000000002</v>
      </c>
      <c r="FB29" s="26">
        <f>INDEX(Sheet1!$A$1:$Q$102,MATCH(Data!FB$5,Sheet1!$A$1:$A$102,0),(MATCH(Data!$B29,Sheet1!$A$1:$Q$1,0)))</f>
        <v>338.71346999999997</v>
      </c>
      <c r="FC29" s="26">
        <f>INDEX(Sheet1!$A$1:$Q$102,MATCH(Data!FC$5,Sheet1!$A$1:$A$102,0),(MATCH(Data!$B29,Sheet1!$A$1:$Q$1,0)))</f>
        <v>340.75698999999997</v>
      </c>
      <c r="FD29" s="26">
        <f>INDEX(Sheet1!$A$1:$Q$102,MATCH(Data!FD$5,Sheet1!$A$1:$A$102,0),(MATCH(Data!$B29,Sheet1!$A$1:$Q$1,0)))</f>
        <v>344.87759</v>
      </c>
      <c r="FE29" s="26">
        <f>INDEX(Sheet1!$A$1:$Q$102,MATCH(Data!FE$5,Sheet1!$A$1:$A$102,0),(MATCH(Data!$B29,Sheet1!$A$1:$Q$1,0)))</f>
        <v>337.58019999999999</v>
      </c>
      <c r="FF29" s="26">
        <f>INDEX(Sheet1!$A$1:$Q$102,MATCH(Data!FF$5,Sheet1!$A$1:$A$102,0),(MATCH(Data!$B29,Sheet1!$A$1:$Q$1,0)))</f>
        <v>333.35120000000001</v>
      </c>
      <c r="FG29" s="26">
        <f>INDEX(Sheet1!$A$1:$Q$102,MATCH(Data!FG$5,Sheet1!$A$1:$A$102,0),(MATCH(Data!$B29,Sheet1!$A$1:$Q$1,0)))</f>
        <v>334.66629</v>
      </c>
      <c r="FH29" s="26">
        <f>INDEX(Sheet1!$A$1:$Q$102,MATCH(Data!FH$5,Sheet1!$A$1:$A$102,0),(MATCH(Data!$B29,Sheet1!$A$1:$Q$1,0)))</f>
        <v>332.92455999999999</v>
      </c>
      <c r="FI29" s="26">
        <f>INDEX(Sheet1!$A$1:$Q$102,MATCH(Data!FI$5,Sheet1!$A$1:$A$102,0),(MATCH(Data!$B29,Sheet1!$A$1:$Q$1,0)))</f>
        <v>331.43011000000001</v>
      </c>
      <c r="FJ29" s="26">
        <f>INDEX(Sheet1!$A$1:$Q$102,MATCH(Data!FJ$5,Sheet1!$A$1:$A$102,0),(MATCH(Data!$B29,Sheet1!$A$1:$Q$1,0)))</f>
        <v>333.01702999999998</v>
      </c>
      <c r="FK29" s="26">
        <f>INDEX(Sheet1!$A$1:$Q$102,MATCH(Data!FK$5,Sheet1!$A$1:$A$102,0),(MATCH(Data!$B29,Sheet1!$A$1:$Q$1,0)))</f>
        <v>330.81903</v>
      </c>
      <c r="FL29" s="26">
        <f>INDEX(Sheet1!$A$1:$Q$102,MATCH(Data!FL$5,Sheet1!$A$1:$A$102,0),(MATCH(Data!$B29,Sheet1!$A$1:$Q$1,0)))</f>
        <v>328.10714999999999</v>
      </c>
      <c r="FM29" s="26">
        <f>INDEX(Sheet1!$A$1:$Q$102,MATCH(Data!FM$5,Sheet1!$A$1:$A$102,0),(MATCH(Data!$B29,Sheet1!$A$1:$Q$1,0)))</f>
        <v>331.41271999999998</v>
      </c>
      <c r="FN29" s="26">
        <f>INDEX(Sheet1!$A$1:$Q$102,MATCH(Data!FN$5,Sheet1!$A$1:$A$102,0),(MATCH(Data!$B29,Sheet1!$A$1:$Q$1,0)))</f>
        <v>356.92673000000002</v>
      </c>
      <c r="FO29" s="26">
        <f>INDEX(Sheet1!$A$1:$Q$102,MATCH(Data!FO$5,Sheet1!$A$1:$A$102,0),(MATCH(Data!$B29,Sheet1!$A$1:$Q$1,0)))</f>
        <v>367.25716999999997</v>
      </c>
      <c r="FP29" s="26">
        <f>INDEX(Sheet1!$A$1:$Q$102,MATCH(Data!FP$5,Sheet1!$A$1:$A$102,0),(MATCH(Data!$B29,Sheet1!$A$1:$Q$1,0)))</f>
        <v>382.1694</v>
      </c>
      <c r="FQ29" s="26">
        <f>INDEX(Sheet1!$A$1:$Q$102,MATCH(Data!FQ$5,Sheet1!$A$1:$A$102,0),(MATCH(Data!$B29,Sheet1!$A$1:$Q$1,0)))</f>
        <v>404.685</v>
      </c>
      <c r="FR29" s="26">
        <f>INDEX(Sheet1!$A$1:$Q$102,MATCH(Data!FR$5,Sheet1!$A$1:$A$102,0),(MATCH(Data!$B29,Sheet1!$A$1:$Q$1,0)))</f>
        <v>443.50042999999999</v>
      </c>
      <c r="FS29" s="26">
        <f>INDEX(Sheet1!$A$1:$Q$102,MATCH(Data!FS$5,Sheet1!$A$1:$A$102,0),(MATCH(Data!$B29,Sheet1!$A$1:$Q$1,0)))</f>
        <v>441.93392999999998</v>
      </c>
      <c r="FT29" s="26">
        <f>INDEX(Sheet1!$A$1:$Q$102,MATCH(Data!FT$5,Sheet1!$A$1:$A$102,0),(MATCH(Data!$B29,Sheet1!$A$1:$Q$1,0)))</f>
        <v>424.57458000000003</v>
      </c>
      <c r="FU29" s="26">
        <f>INDEX(Sheet1!$A$1:$Q$102,MATCH(Data!FU$5,Sheet1!$A$1:$A$102,0),(MATCH(Data!$B29,Sheet1!$A$1:$Q$1,0)))</f>
        <v>421.11995999999999</v>
      </c>
      <c r="FV29" s="26">
        <f>INDEX(Sheet1!$A$1:$Q$102,MATCH(Data!FV$5,Sheet1!$A$1:$A$102,0),(MATCH(Data!$B29,Sheet1!$A$1:$Q$1,0)))</f>
        <v>435.38756999999998</v>
      </c>
      <c r="FW29" s="26">
        <f>INDEX(Sheet1!$A$1:$Q$102,MATCH(Data!FW$5,Sheet1!$A$1:$A$102,0),(MATCH(Data!$B29,Sheet1!$A$1:$Q$1,0)))</f>
        <v>472.75607000000002</v>
      </c>
      <c r="FX29" s="26">
        <f>INDEX(Sheet1!$A$1:$Q$102,MATCH(Data!FX$5,Sheet1!$A$1:$A$102,0),(MATCH(Data!$B29,Sheet1!$A$1:$Q$1,0)))</f>
        <v>566.03912000000003</v>
      </c>
      <c r="FY29" s="26">
        <f>INDEX(Sheet1!$A$1:$Q$102,MATCH(Data!FY$5,Sheet1!$A$1:$A$102,0),(MATCH(Data!$B29,Sheet1!$A$1:$Q$1,0)))</f>
        <v>556.87994000000003</v>
      </c>
      <c r="FZ29" s="26">
        <f>INDEX(Sheet1!$A$1:$Q$102,MATCH(Data!FZ$5,Sheet1!$A$1:$A$102,0),(MATCH(Data!$B29,Sheet1!$A$1:$Q$1,0)))</f>
        <v>576.54998999999998</v>
      </c>
      <c r="GA29" s="26">
        <f>INDEX(Sheet1!$A$1:$Q$102,MATCH(Data!GA$5,Sheet1!$A$1:$A$102,0),(MATCH(Data!$B29,Sheet1!$A$1:$Q$1,0)))</f>
        <v>659.85297000000003</v>
      </c>
      <c r="GB29" s="26">
        <f>INDEX(Sheet1!$A$1:$Q$102,MATCH(Data!GB$5,Sheet1!$A$1:$A$102,0),(MATCH(Data!$B29,Sheet1!$A$1:$Q$1,0)))</f>
        <v>667.45519999999999</v>
      </c>
      <c r="GC29" s="26">
        <f>INDEX(Sheet1!$A$1:$Q$102,MATCH(Data!GC$5,Sheet1!$A$1:$A$102,0),(MATCH(Data!$B29,Sheet1!$A$1:$Q$1,0)))</f>
        <v>755.93255999999997</v>
      </c>
      <c r="GD29" s="26">
        <f>INDEX(Sheet1!$A$1:$Q$102,MATCH(Data!GD$5,Sheet1!$A$1:$A$102,0),(MATCH(Data!$B29,Sheet1!$A$1:$Q$1,0)))</f>
        <v>798.68786999999998</v>
      </c>
      <c r="GE29" s="26">
        <f>INDEX(Sheet1!$A$1:$Q$102,MATCH(Data!GE$5,Sheet1!$A$1:$A$102,0),(MATCH(Data!$B29,Sheet1!$A$1:$Q$1,0)))</f>
        <v>860.03216999999995</v>
      </c>
      <c r="GF29" s="26">
        <f>INDEX(Sheet1!$A$1:$Q$102,MATCH(Data!GF$5,Sheet1!$A$1:$A$102,0),(MATCH(Data!$B29,Sheet1!$A$1:$Q$1,0)))</f>
        <v>886.27686000000006</v>
      </c>
      <c r="GG29" s="26">
        <f>INDEX(Sheet1!$A$1:$Q$102,MATCH(Data!GG$5,Sheet1!$A$1:$A$102,0),(MATCH(Data!$B29,Sheet1!$A$1:$Q$1,0)))</f>
        <v>886.04864999999995</v>
      </c>
      <c r="GH29" s="26">
        <f>INDEX(Sheet1!$A$1:$Q$102,MATCH(Data!GH$5,Sheet1!$A$1:$A$102,0),(MATCH(Data!$B29,Sheet1!$A$1:$Q$1,0)))</f>
        <v>916.79974000000004</v>
      </c>
      <c r="GI29" s="26">
        <f>INDEX(Sheet1!$A$1:$Q$102,MATCH(Data!GI$5,Sheet1!$A$1:$A$102,0),(MATCH(Data!$B29,Sheet1!$A$1:$Q$1,0)))</f>
        <v>885.13782000000003</v>
      </c>
      <c r="GJ29" s="26">
        <f>INDEX(Sheet1!$A$1:$Q$102,MATCH(Data!GJ$5,Sheet1!$A$1:$A$102,0),(MATCH(Data!$B29,Sheet1!$A$1:$Q$1,0)))</f>
        <v>830.00792999999999</v>
      </c>
      <c r="GK29" s="26">
        <f>INDEX(Sheet1!$A$1:$Q$102,MATCH(Data!GK$5,Sheet1!$A$1:$A$102,0),(MATCH(Data!$B29,Sheet1!$A$1:$Q$1,0)))</f>
        <v>801.99878000000001</v>
      </c>
      <c r="GL29" s="26">
        <f>INDEX(Sheet1!$A$1:$Q$102,MATCH(Data!GL$5,Sheet1!$A$1:$A$102,0),(MATCH(Data!$B29,Sheet1!$A$1:$Q$1,0)))</f>
        <v>791.18895999999995</v>
      </c>
      <c r="GM29" s="26">
        <f>INDEX(Sheet1!$A$1:$Q$102,MATCH(Data!GM$5,Sheet1!$A$1:$A$102,0),(MATCH(Data!$B29,Sheet1!$A$1:$Q$1,0)))</f>
        <v>802.89220999999998</v>
      </c>
      <c r="GN29" s="26">
        <f>INDEX(Sheet1!$A$1:$Q$102,MATCH(Data!GN$5,Sheet1!$A$1:$A$102,0),(MATCH(Data!$B29,Sheet1!$A$1:$Q$1,0)))</f>
        <v>775.81652999999994</v>
      </c>
      <c r="GO29" s="26">
        <f>INDEX(Sheet1!$A$1:$Q$102,MATCH(Data!GO$5,Sheet1!$A$1:$A$102,0),(MATCH(Data!$B29,Sheet1!$A$1:$Q$1,0)))</f>
        <v>775.62194999999997</v>
      </c>
      <c r="GP29" s="26">
        <f>INDEX(Sheet1!$A$1:$Q$102,MATCH(Data!GP$5,Sheet1!$A$1:$A$102,0),(MATCH(Data!$B29,Sheet1!$A$1:$Q$1,0)))</f>
        <v>768.92223999999999</v>
      </c>
      <c r="GQ29" s="26">
        <f>INDEX(Sheet1!$A$1:$Q$102,MATCH(Data!GQ$5,Sheet1!$A$1:$A$102,0),(MATCH(Data!$B29,Sheet1!$A$1:$Q$1,0)))</f>
        <v>766.31371999999999</v>
      </c>
      <c r="GR29" s="26">
        <f>INDEX(Sheet1!$A$1:$Q$102,MATCH(Data!GR$5,Sheet1!$A$1:$A$102,0),(MATCH(Data!$B29,Sheet1!$A$1:$Q$1,0)))</f>
        <v>756.62</v>
      </c>
      <c r="GS29" s="26">
        <f>INDEX(Sheet1!$A$1:$Q$102,MATCH(Data!GS$5,Sheet1!$A$1:$A$102,0),(MATCH(Data!$B29,Sheet1!$A$1:$Q$1,0)))</f>
        <v>726.11108000000002</v>
      </c>
      <c r="GT29" s="26">
        <f>INDEX(Sheet1!$A$1:$Q$102,MATCH(Data!GT$5,Sheet1!$A$1:$A$102,0),(MATCH(Data!$B29,Sheet1!$A$1:$Q$1,0)))</f>
        <v>713.07806000000005</v>
      </c>
      <c r="GU29" s="26">
        <f>INDEX(Sheet1!$A$1:$Q$102,MATCH(Data!GU$5,Sheet1!$A$1:$A$102,0),(MATCH(Data!$B29,Sheet1!$A$1:$Q$1,0)))</f>
        <v>674.00298999999995</v>
      </c>
      <c r="GV29" s="26">
        <f>INDEX(Sheet1!$A$1:$Q$102,MATCH(Data!GV$5,Sheet1!$A$1:$A$102,0),(MATCH(Data!$B29,Sheet1!$A$1:$Q$1,0)))</f>
        <v>674.00298999999995</v>
      </c>
      <c r="GW29" s="26">
        <f>INDEX(Sheet1!$A$1:$Q$102,MATCH(Data!GW$5,Sheet1!$A$1:$A$102,0),(MATCH(Data!$B29,Sheet1!$A$1:$Q$1,0)))</f>
        <v>674.00298999999995</v>
      </c>
      <c r="GX29" s="26">
        <f>INDEX(Sheet1!$A$1:$Q$102,MATCH(Data!GX$5,Sheet1!$A$1:$A$102,0),(MATCH(Data!$B29,Sheet1!$A$1:$Q$1,0)))</f>
        <v>639.01531999999997</v>
      </c>
      <c r="GY29" s="26">
        <f>INDEX(Sheet1!$A$1:$Q$102,MATCH(Data!GY$5,Sheet1!$A$1:$A$102,0),(MATCH(Data!$B29,Sheet1!$A$1:$Q$1,0)))</f>
        <v>640.27979000000005</v>
      </c>
      <c r="GZ29" s="26">
        <f>INDEX(Sheet1!$A$1:$Q$102,MATCH(Data!GZ$5,Sheet1!$A$1:$A$102,0),(MATCH(Data!$B29,Sheet1!$A$1:$Q$1,0)))</f>
        <v>647.40839000000005</v>
      </c>
      <c r="HA29" s="26">
        <f>INDEX(Sheet1!$A$1:$Q$102,MATCH(Data!HA$5,Sheet1!$A$1:$A$102,0),(MATCH(Data!$B29,Sheet1!$A$1:$Q$1,0)))</f>
        <v>646.03534000000002</v>
      </c>
      <c r="HB29" s="26">
        <f>INDEX(Sheet1!$A$1:$Q$102,MATCH(Data!HB$5,Sheet1!$A$1:$A$102,0),(MATCH(Data!$B29,Sheet1!$A$1:$Q$1,0)))</f>
        <v>646.56066999999996</v>
      </c>
      <c r="HC29" s="26">
        <f>INDEX(Sheet1!$A$1:$Q$102,MATCH(Data!HC$5,Sheet1!$A$1:$A$102,0),(MATCH(Data!$B29,Sheet1!$A$1:$Q$1,0)))</f>
        <v>663.23199</v>
      </c>
      <c r="HD29" s="26">
        <f>INDEX(Sheet1!$A$1:$Q$102,MATCH(Data!HD$5,Sheet1!$A$1:$A$102,0),(MATCH(Data!$B29,Sheet1!$A$1:$Q$1,0)))</f>
        <v>658.96831999999995</v>
      </c>
      <c r="HE29" s="26">
        <f>INDEX(Sheet1!$A$1:$Q$102,MATCH(Data!HE$5,Sheet1!$A$1:$A$102,0),(MATCH(Data!$B29,Sheet1!$A$1:$Q$1,0)))</f>
        <v>652.10875999999996</v>
      </c>
      <c r="HF29" s="26">
        <f>INDEX(Sheet1!$A$1:$Q$102,MATCH(Data!HF$5,Sheet1!$A$1:$A$102,0),(MATCH(Data!$B29,Sheet1!$A$1:$Q$1,0)))</f>
        <v>655.00445999999999</v>
      </c>
      <c r="HG29" s="26">
        <f>INDEX(Sheet1!$A$1:$Q$102,MATCH(Data!HG$5,Sheet1!$A$1:$A$102,0),(MATCH(Data!$B29,Sheet1!$A$1:$Q$1,0)))</f>
        <v>648.71729000000005</v>
      </c>
      <c r="HH29" s="26">
        <f>INDEX(Sheet1!$A$1:$Q$102,MATCH(Data!HH$5,Sheet1!$A$1:$A$102,0),(MATCH(Data!$B29,Sheet1!$A$1:$Q$1,0)))</f>
        <v>643.58893</v>
      </c>
      <c r="HI29" s="26">
        <f>INDEX(Sheet1!$A$1:$Q$102,MATCH(Data!HI$5,Sheet1!$A$1:$A$102,0),(MATCH(Data!$B29,Sheet1!$A$1:$Q$1,0)))</f>
        <v>642.93182000000002</v>
      </c>
      <c r="HJ29" s="26">
        <f>INDEX(Sheet1!$A$1:$Q$102,MATCH(Data!HJ$5,Sheet1!$A$1:$A$102,0),(MATCH(Data!$B29,Sheet1!$A$1:$Q$1,0)))</f>
        <v>648.30164000000002</v>
      </c>
      <c r="HK29" s="26">
        <f>INDEX(Sheet1!$A$1:$Q$102,MATCH(Data!HK$5,Sheet1!$A$1:$A$102,0),(MATCH(Data!$B29,Sheet1!$A$1:$Q$1,0)))</f>
        <v>638.64362000000006</v>
      </c>
      <c r="HL29" s="26">
        <f>INDEX(Sheet1!$A$1:$Q$102,MATCH(Data!HL$5,Sheet1!$A$1:$A$102,0),(MATCH(Data!$B29,Sheet1!$A$1:$Q$1,0)))</f>
        <v>657.55327999999997</v>
      </c>
      <c r="HM29" s="26">
        <f>INDEX(Sheet1!$A$1:$Q$102,MATCH(Data!HM$5,Sheet1!$A$1:$A$102,0),(MATCH(Data!$B29,Sheet1!$A$1:$Q$1,0)))</f>
        <v>660.61670000000004</v>
      </c>
      <c r="HN29" s="26">
        <f>INDEX(Sheet1!$A$1:$Q$102,MATCH(Data!HN$5,Sheet1!$A$1:$A$102,0),(MATCH(Data!$B29,Sheet1!$A$1:$Q$1,0)))</f>
        <v>654.31879000000004</v>
      </c>
      <c r="HO29" s="26">
        <f>INDEX(Sheet1!$A$1:$Q$102,MATCH(Data!HO$5,Sheet1!$A$1:$A$102,0),(MATCH(Data!$B29,Sheet1!$A$1:$Q$1,0)))</f>
        <v>655.89368000000002</v>
      </c>
      <c r="HP29" s="26">
        <f>INDEX(Sheet1!$A$1:$Q$102,MATCH(Data!HP$5,Sheet1!$A$1:$A$102,0),(MATCH(Data!$B29,Sheet1!$A$1:$Q$1,0)))</f>
        <v>654.89977999999996</v>
      </c>
      <c r="HQ29" s="26">
        <f>INDEX(Sheet1!$A$1:$Q$102,MATCH(Data!HQ$5,Sheet1!$A$1:$A$102,0),(MATCH(Data!$B29,Sheet1!$A$1:$Q$1,0)))</f>
        <v>648.60657000000003</v>
      </c>
      <c r="HR29" s="26">
        <f>INDEX(Sheet1!$A$1:$Q$102,MATCH(Data!HR$5,Sheet1!$A$1:$A$102,0),(MATCH(Data!$B29,Sheet1!$A$1:$Q$1,0)))</f>
        <v>646.10681</v>
      </c>
      <c r="HS29" s="26">
        <f>INDEX(Sheet1!$A$1:$Q$102,MATCH(Data!HS$5,Sheet1!$A$1:$A$102,0),(MATCH(Data!$B29,Sheet1!$A$1:$Q$1,0)))</f>
        <v>650.03765999999996</v>
      </c>
      <c r="HT29" s="26">
        <f>INDEX(Sheet1!$A$1:$Q$102,MATCH(Data!HT$5,Sheet1!$A$1:$A$102,0),(MATCH(Data!$B29,Sheet1!$A$1:$Q$1,0)))</f>
        <v>662.91681000000005</v>
      </c>
      <c r="HU29" s="26">
        <f>INDEX(Sheet1!$A$1:$Q$102,MATCH(Data!HU$5,Sheet1!$A$1:$A$102,0),(MATCH(Data!$B29,Sheet1!$A$1:$Q$1,0)))</f>
        <v>666.52428999999995</v>
      </c>
      <c r="HV29" s="26">
        <f>INDEX(Sheet1!$A$1:$Q$110,MATCH(Data!HV$5,Sheet1!$A$1:$A$110,0),(MATCH(Data!$B29,Sheet1!$A$1:$Q$1,0)))</f>
        <v>656.99927000000002</v>
      </c>
      <c r="HW29" s="26">
        <f>INDEX(Sheet1!$A$1:$Q$110,MATCH(Data!HW$5,Sheet1!$A$1:$A$110,0),(MATCH(Data!$B29,Sheet1!$A$1:$Q$1,0)))</f>
        <v>643.08154000000002</v>
      </c>
      <c r="HX29" s="26">
        <f>INDEX(Sheet1!$A$1:$Q$110,MATCH(Data!HX$5,Sheet1!$A$1:$A$110,0),(MATCH(Data!$B29,Sheet1!$A$1:$Q$1,0)))</f>
        <v>633.28679999999997</v>
      </c>
      <c r="HY29" s="26">
        <f>INDEX(Sheet1!$A$1:$Q$110,MATCH(Data!HY$5,Sheet1!$A$1:$A$110,0),(MATCH(Data!$B29,Sheet1!$A$1:$Q$1,0)))</f>
        <v>630.23150999999996</v>
      </c>
      <c r="HZ29" s="26">
        <f>INDEX(Sheet1!$A$1:$Q$110,MATCH(Data!HZ$5,Sheet1!$A$1:$A$110,0),(MATCH(Data!$B29,Sheet1!$A$1:$Q$1,0)))</f>
        <v>627.21014000000002</v>
      </c>
      <c r="IA29" s="26">
        <f>INDEX(Sheet1!$A$1:$Q$110,MATCH(Data!IA$5,Sheet1!$A$1:$A$110,0),(MATCH(Data!$B29,Sheet1!$A$1:$Q$1,0)))</f>
        <v>626.55542000000003</v>
      </c>
      <c r="IB29" s="26">
        <f>INDEX(Sheet1!$A$1:$Q$110,MATCH(Data!IB$5,Sheet1!$A$1:$A$110,0),(MATCH(Data!$B29,Sheet1!$A$1:$Q$1,0)))</f>
        <v>606.63556000000005</v>
      </c>
      <c r="IC29" s="26">
        <f>INDEX(Sheet1!$A$1:$Q$114,MATCH(Data!IC$5,Sheet1!$A$1:$A$114,0),(MATCH(Data!$B29,Sheet1!$A$1:$Q$1,0)))</f>
        <v>581.31688999999994</v>
      </c>
      <c r="ID29" s="26">
        <f>INDEX(Sheet1!$A$1:$Q$114,MATCH(Data!ID$5,Sheet1!$A$1:$A$114,0),(MATCH(Data!$B29,Sheet1!$A$1:$Q$1,0)))</f>
        <v>570.06293000000005</v>
      </c>
      <c r="IE29" s="26">
        <f>INDEX(Sheet1!$A$1:$Q$114,MATCH(Data!IE$5,Sheet1!$A$1:$A$114,0),(MATCH(Data!$B29,Sheet1!$A$1:$Q$1,0)))</f>
        <v>567.22388000000001</v>
      </c>
      <c r="IF29" s="26">
        <f>INDEX(Sheet1!$A$1:$Q$114,MATCH(Data!IF$5,Sheet1!$A$1:$A$114,0),(MATCH(Data!$B29,Sheet1!$A$1:$Q$1,0)))</f>
        <v>556.22742000000005</v>
      </c>
      <c r="IG29" s="26">
        <f>INDEX(Sheet1!$A$1:$Q$120,MATCH(Data!IG$5,Sheet1!$A$1:$A$120,0),(MATCH(Data!$B29,Sheet1!$A$1:$Q$1,0)))</f>
        <v>543.04584</v>
      </c>
      <c r="IH29" s="26">
        <f>INDEX(Sheet1!$A$1:$Q$120,MATCH(Data!IH$5,Sheet1!$A$1:$A$120,0),(MATCH(Data!$B29,Sheet1!$A$1:$Q$1,0)))</f>
        <v>525.28357000000005</v>
      </c>
      <c r="II29" s="26">
        <f>INDEX(Sheet1!$A$1:$Q$120,MATCH(Data!II$5,Sheet1!$A$1:$A$120,0),(MATCH(Data!$B29,Sheet1!$A$1:$Q$1,0)))</f>
        <v>513.11901999999998</v>
      </c>
      <c r="IJ29" s="26">
        <f>INDEX(Sheet1!$A$1:$Q$120,MATCH(Data!IJ$5,Sheet1!$A$1:$A$120,0),(MATCH(Data!$B29,Sheet1!$A$1:$Q$1,0)))</f>
        <v>513.11901999999998</v>
      </c>
    </row>
    <row r="30" spans="2:244" ht="15" thickBot="1" x14ac:dyDescent="0.4">
      <c r="B30" s="6"/>
      <c r="C30" s="13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20"/>
      <c r="AQ30" s="20"/>
      <c r="AR30" s="20"/>
      <c r="AS30" s="20"/>
      <c r="AT30" s="20"/>
      <c r="AU30" s="20"/>
      <c r="AV30" s="20"/>
      <c r="AW30" s="20"/>
      <c r="AX30" s="20"/>
      <c r="AY30" s="20"/>
      <c r="AZ30" s="20"/>
      <c r="BA30" s="20"/>
      <c r="BB30" s="20"/>
      <c r="BC30" s="20"/>
      <c r="BD30" s="20"/>
      <c r="BE30" s="20"/>
      <c r="BF30" s="20"/>
      <c r="BG30" s="20"/>
      <c r="BH30" s="20"/>
      <c r="BI30" s="20"/>
      <c r="BJ30" s="20"/>
      <c r="BK30" s="20"/>
      <c r="BL30" s="20"/>
      <c r="BM30" s="20"/>
      <c r="BN30" s="20"/>
      <c r="BO30" s="20"/>
      <c r="BP30" s="20"/>
      <c r="BQ30" s="20"/>
      <c r="BR30" s="20"/>
      <c r="BS30" s="20"/>
      <c r="BT30" s="20"/>
      <c r="BU30" s="20"/>
      <c r="BV30" s="20"/>
      <c r="BW30" s="20"/>
      <c r="BX30" s="20"/>
      <c r="BY30" s="20"/>
      <c r="BZ30" s="20"/>
      <c r="CA30" s="20"/>
      <c r="CB30" s="20"/>
      <c r="CC30" s="20"/>
      <c r="CD30" s="20"/>
      <c r="CE30" s="20"/>
      <c r="CF30" s="20"/>
      <c r="CG30" s="20"/>
      <c r="CH30" s="20"/>
      <c r="CI30" s="20"/>
      <c r="CJ30" s="20"/>
      <c r="CK30" s="20"/>
      <c r="CL30" s="20"/>
      <c r="CM30" s="20"/>
      <c r="CN30" s="20"/>
      <c r="CO30" s="20"/>
      <c r="CP30" s="20"/>
      <c r="CQ30" s="20"/>
      <c r="CR30" s="20"/>
      <c r="CS30" s="20"/>
      <c r="CT30" s="20"/>
      <c r="CU30" s="20"/>
      <c r="CV30" s="20"/>
      <c r="CW30" s="20"/>
      <c r="CX30" s="20"/>
      <c r="CY30" s="20"/>
      <c r="CZ30" s="20"/>
      <c r="DA30" s="20"/>
      <c r="DB30" s="20"/>
      <c r="DC30" s="20"/>
      <c r="DD30" s="20"/>
      <c r="DE30" s="20"/>
      <c r="DF30" s="20"/>
      <c r="DG30" s="20"/>
      <c r="DH30" s="20"/>
      <c r="DI30" s="20"/>
      <c r="DJ30" s="20"/>
      <c r="DK30" s="20"/>
      <c r="DL30" s="20"/>
      <c r="DM30" s="20"/>
      <c r="DN30" s="20"/>
      <c r="DO30" s="20"/>
      <c r="DP30" s="20"/>
      <c r="DQ30" s="20"/>
      <c r="DR30" s="20"/>
      <c r="DS30" s="20"/>
      <c r="DT30" s="20"/>
      <c r="DU30" s="20"/>
      <c r="DV30" s="20"/>
      <c r="DW30" s="20"/>
      <c r="DX30" s="20"/>
      <c r="DY30" s="20"/>
      <c r="DZ30" s="20"/>
      <c r="EA30" s="20"/>
      <c r="EB30" s="20"/>
      <c r="EC30" s="20"/>
      <c r="ED30" s="20"/>
      <c r="EE30" s="20"/>
      <c r="EF30" s="20"/>
      <c r="EG30" s="20"/>
      <c r="EH30" s="20"/>
      <c r="EI30" s="20"/>
      <c r="EJ30" s="20"/>
      <c r="EK30" s="20"/>
      <c r="EL30" s="20"/>
      <c r="EM30" s="20"/>
      <c r="EN30" s="20"/>
      <c r="EO30" s="20"/>
      <c r="EP30" s="20"/>
      <c r="EQ30" s="20"/>
      <c r="ER30" s="20"/>
      <c r="ES30" s="20"/>
      <c r="ET30" s="20"/>
      <c r="EU30" s="20"/>
      <c r="EV30" s="20"/>
      <c r="EW30" s="20"/>
      <c r="EX30" s="20"/>
      <c r="EY30" s="20"/>
      <c r="EZ30" s="20"/>
      <c r="FA30" s="20"/>
      <c r="FB30" s="20"/>
      <c r="FC30" s="20"/>
      <c r="FD30" s="20"/>
      <c r="FE30" s="20"/>
      <c r="FF30" s="20"/>
      <c r="FG30" s="20"/>
      <c r="FH30" s="20"/>
      <c r="FI30" s="20"/>
      <c r="FJ30" s="20"/>
      <c r="FK30" s="20"/>
      <c r="FL30" s="20"/>
      <c r="FM30" s="20"/>
      <c r="FN30" s="20"/>
      <c r="FO30" s="20"/>
      <c r="FP30" s="20"/>
      <c r="FQ30" s="20"/>
      <c r="FR30" s="20"/>
      <c r="FS30" s="20"/>
      <c r="FT30" s="20"/>
      <c r="FU30" s="20"/>
      <c r="FV30" s="20"/>
      <c r="FW30" s="20"/>
      <c r="FX30" s="20"/>
      <c r="FY30" s="20"/>
      <c r="FZ30" s="20"/>
      <c r="GA30" s="20"/>
      <c r="GB30" s="20"/>
      <c r="GC30" s="20"/>
      <c r="GD30" s="20"/>
      <c r="GE30" s="20"/>
      <c r="GF30" s="20"/>
      <c r="GG30" s="20"/>
      <c r="GH30" s="20"/>
      <c r="GI30" s="20"/>
      <c r="GJ30" s="20"/>
      <c r="GK30" s="20"/>
      <c r="GL30" s="20"/>
      <c r="GM30" s="20"/>
      <c r="GN30" s="20"/>
      <c r="GO30" s="20"/>
      <c r="GP30" s="20"/>
      <c r="GQ30" s="20"/>
      <c r="GR30" s="20"/>
      <c r="GS30" s="20"/>
      <c r="GT30" s="20"/>
      <c r="GU30" s="20"/>
      <c r="GV30" s="20"/>
      <c r="GW30" s="20"/>
      <c r="GX30" s="20"/>
      <c r="GY30" s="20"/>
      <c r="GZ30" s="20"/>
      <c r="HA30" s="20"/>
      <c r="HB30" s="20"/>
      <c r="HC30" s="20"/>
      <c r="HD30" s="20"/>
      <c r="HE30" s="20"/>
      <c r="HF30" s="20"/>
      <c r="HG30" s="20"/>
      <c r="HH30" s="20"/>
      <c r="HI30" s="20"/>
      <c r="HJ30" s="20"/>
      <c r="HK30" s="20"/>
      <c r="HL30" s="20"/>
      <c r="HM30" s="20"/>
      <c r="HN30" s="20"/>
      <c r="HO30" s="20"/>
      <c r="HP30" s="20"/>
      <c r="HQ30" s="20"/>
      <c r="HR30" s="20"/>
      <c r="HS30" s="20"/>
      <c r="HT30" s="20"/>
      <c r="HU30" s="20"/>
      <c r="HV30" s="20"/>
      <c r="HW30" s="20"/>
      <c r="HX30" s="20"/>
      <c r="HY30" s="20"/>
      <c r="HZ30" s="20"/>
      <c r="IA30" s="20"/>
      <c r="IB30" s="20"/>
      <c r="IC30" s="20"/>
      <c r="ID30" s="20"/>
      <c r="IE30" s="20"/>
      <c r="IF30" s="20"/>
      <c r="IG30" s="20"/>
      <c r="IH30" s="20"/>
      <c r="II30" s="20"/>
      <c r="IJ30" s="20"/>
    </row>
    <row r="31" spans="2:244" x14ac:dyDescent="0.35">
      <c r="B31" s="7" t="s">
        <v>89</v>
      </c>
      <c r="C31" s="15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  <c r="AA31" s="21"/>
      <c r="AB31" s="21"/>
      <c r="AC31" s="21"/>
      <c r="AD31" s="21"/>
      <c r="AE31" s="21"/>
      <c r="AF31" s="21"/>
      <c r="AG31" s="21"/>
      <c r="AH31" s="21"/>
      <c r="AI31" s="21"/>
      <c r="AJ31" s="21"/>
      <c r="AK31" s="21"/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  <c r="BK31" s="21"/>
      <c r="BL31" s="21"/>
      <c r="BM31" s="21"/>
      <c r="BN31" s="21"/>
      <c r="BO31" s="21"/>
      <c r="BP31" s="21"/>
      <c r="BQ31" s="21"/>
      <c r="BR31" s="21"/>
      <c r="BS31" s="21"/>
      <c r="BT31" s="21"/>
      <c r="BU31" s="21"/>
      <c r="BV31" s="21"/>
      <c r="BW31" s="21"/>
      <c r="BX31" s="21"/>
      <c r="BY31" s="21"/>
      <c r="BZ31" s="21"/>
      <c r="CA31" s="21"/>
      <c r="CB31" s="21"/>
      <c r="CC31" s="21"/>
      <c r="CD31" s="21"/>
      <c r="CE31" s="21"/>
      <c r="CF31" s="21"/>
      <c r="CG31" s="21"/>
      <c r="CH31" s="21"/>
      <c r="CI31" s="21"/>
      <c r="CJ31" s="21"/>
      <c r="CK31" s="21"/>
      <c r="CL31" s="21"/>
      <c r="CM31" s="21"/>
      <c r="CN31" s="21"/>
      <c r="CO31" s="21"/>
      <c r="CP31" s="21"/>
      <c r="CQ31" s="21"/>
      <c r="CR31" s="21"/>
      <c r="CS31" s="21"/>
      <c r="CT31" s="21"/>
      <c r="CU31" s="21"/>
      <c r="CV31" s="21"/>
      <c r="CW31" s="21"/>
      <c r="CX31" s="21"/>
      <c r="CY31" s="21"/>
      <c r="CZ31" s="21"/>
      <c r="DA31" s="21"/>
      <c r="DB31" s="21"/>
      <c r="DC31" s="21"/>
      <c r="DD31" s="21"/>
      <c r="DE31" s="21"/>
      <c r="DF31" s="21"/>
      <c r="DG31" s="21"/>
      <c r="DH31" s="21"/>
      <c r="DI31" s="21"/>
      <c r="DJ31" s="21"/>
      <c r="DK31" s="21"/>
      <c r="DL31" s="21"/>
      <c r="DM31" s="21"/>
      <c r="DN31" s="21"/>
      <c r="DO31" s="21"/>
      <c r="DP31" s="21"/>
      <c r="DQ31" s="21"/>
      <c r="DR31" s="21"/>
      <c r="DS31" s="21"/>
      <c r="DT31" s="21"/>
      <c r="DU31" s="21"/>
      <c r="DV31" s="21"/>
      <c r="DW31" s="21"/>
      <c r="DX31" s="21"/>
      <c r="DY31" s="21"/>
      <c r="DZ31" s="21"/>
      <c r="EA31" s="21"/>
      <c r="EB31" s="21"/>
      <c r="EC31" s="21"/>
      <c r="ED31" s="21"/>
      <c r="EE31" s="21"/>
      <c r="EF31" s="21"/>
      <c r="EG31" s="21"/>
      <c r="EH31" s="21"/>
      <c r="EI31" s="21"/>
      <c r="EJ31" s="21"/>
      <c r="EK31" s="21"/>
      <c r="EL31" s="21"/>
      <c r="EM31" s="21"/>
      <c r="EN31" s="21"/>
      <c r="EO31" s="21"/>
      <c r="EP31" s="21"/>
      <c r="EQ31" s="21"/>
      <c r="ER31" s="21"/>
      <c r="ES31" s="21"/>
      <c r="ET31" s="21"/>
      <c r="EU31" s="21"/>
      <c r="EV31" s="21"/>
      <c r="EW31" s="21"/>
      <c r="EX31" s="21"/>
      <c r="EY31" s="21"/>
      <c r="EZ31" s="21"/>
      <c r="FA31" s="21"/>
      <c r="FB31" s="21"/>
      <c r="FC31" s="21"/>
      <c r="FD31" s="21"/>
      <c r="FE31" s="21"/>
      <c r="FF31" s="21"/>
      <c r="FG31" s="21"/>
      <c r="FH31" s="21"/>
      <c r="FI31" s="21"/>
      <c r="FJ31" s="21"/>
      <c r="FK31" s="21"/>
      <c r="FL31" s="21"/>
      <c r="FM31" s="21"/>
      <c r="FN31" s="21"/>
      <c r="FO31" s="21"/>
      <c r="FP31" s="21"/>
      <c r="FQ31" s="21"/>
      <c r="FR31" s="21"/>
      <c r="FS31" s="21"/>
      <c r="FT31" s="21"/>
      <c r="FU31" s="21"/>
      <c r="FV31" s="21"/>
      <c r="FW31" s="21"/>
      <c r="FX31" s="21"/>
      <c r="FY31" s="21"/>
      <c r="FZ31" s="21"/>
      <c r="GA31" s="21"/>
      <c r="GB31" s="21"/>
      <c r="GC31" s="21"/>
      <c r="GD31" s="21"/>
      <c r="GE31" s="21"/>
      <c r="GF31" s="21"/>
      <c r="GG31" s="21"/>
      <c r="GH31" s="21"/>
      <c r="GI31" s="21"/>
      <c r="GJ31" s="21"/>
      <c r="GK31" s="21"/>
      <c r="GL31" s="21"/>
      <c r="GM31" s="21"/>
      <c r="GN31" s="21"/>
      <c r="GO31" s="21"/>
      <c r="GP31" s="21"/>
      <c r="GQ31" s="21"/>
      <c r="GR31" s="21"/>
      <c r="GS31" s="21"/>
      <c r="GT31" s="21"/>
      <c r="GU31" s="21"/>
      <c r="GV31" s="21"/>
      <c r="GW31" s="21"/>
      <c r="GX31" s="21"/>
      <c r="GY31" s="21"/>
      <c r="GZ31" s="21"/>
      <c r="HA31" s="21"/>
      <c r="HB31" s="21"/>
      <c r="HC31" s="21"/>
      <c r="HD31" s="21"/>
      <c r="HE31" s="21"/>
      <c r="HF31" s="21"/>
      <c r="HG31" s="21"/>
      <c r="HH31" s="21"/>
      <c r="HI31" s="21"/>
      <c r="HJ31" s="21"/>
      <c r="HK31" s="21"/>
      <c r="HL31" s="21"/>
      <c r="HM31" s="21"/>
      <c r="HN31" s="21"/>
      <c r="HO31" s="21"/>
      <c r="HP31" s="21"/>
      <c r="HQ31" s="21"/>
      <c r="HR31" s="21"/>
      <c r="HS31" s="21"/>
      <c r="HT31" s="21"/>
      <c r="HU31" s="21"/>
      <c r="HV31" s="21"/>
      <c r="HW31" s="21"/>
      <c r="HX31" s="21"/>
      <c r="HY31" s="21"/>
      <c r="HZ31" s="21"/>
      <c r="IA31" s="21"/>
      <c r="IB31" s="21"/>
      <c r="IC31" s="21"/>
      <c r="ID31" s="21"/>
      <c r="IE31" s="21"/>
      <c r="IF31" s="21"/>
      <c r="IG31" s="21"/>
      <c r="IH31" s="21"/>
      <c r="II31" s="21"/>
      <c r="IJ31" s="21"/>
    </row>
    <row r="32" spans="2:244" x14ac:dyDescent="0.35">
      <c r="B32" s="4" t="s">
        <v>67</v>
      </c>
      <c r="C32" s="10"/>
      <c r="D32" s="26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5"/>
      <c r="AZ32" s="55"/>
      <c r="BA32" s="55"/>
      <c r="BB32" s="55"/>
      <c r="BC32" s="55"/>
      <c r="BD32" s="55"/>
      <c r="BE32" s="55"/>
      <c r="BF32" s="55"/>
      <c r="BG32" s="55"/>
      <c r="BH32" s="55"/>
      <c r="BI32" s="55"/>
      <c r="BJ32" s="55"/>
      <c r="BK32" s="55"/>
      <c r="BL32" s="55"/>
      <c r="BM32" s="55"/>
      <c r="BN32" s="55"/>
      <c r="BO32" s="55"/>
      <c r="BP32" s="55"/>
      <c r="BQ32" s="55"/>
      <c r="BR32" s="55"/>
      <c r="BS32" s="55"/>
      <c r="BT32" s="55"/>
      <c r="BU32" s="55"/>
      <c r="BV32" s="55"/>
      <c r="BW32" s="55"/>
      <c r="BX32" s="55"/>
      <c r="BY32" s="55"/>
      <c r="BZ32" s="55"/>
      <c r="CA32" s="55"/>
      <c r="CB32" s="55"/>
      <c r="CC32" s="55"/>
      <c r="CD32" s="55"/>
      <c r="CE32" s="55"/>
      <c r="CF32" s="55"/>
      <c r="CG32" s="55"/>
      <c r="CH32" s="55"/>
      <c r="CI32" s="55"/>
      <c r="CJ32" s="55"/>
      <c r="CK32" s="55"/>
      <c r="CL32" s="55"/>
      <c r="CM32" s="55"/>
      <c r="CN32" s="55"/>
      <c r="CO32" s="55"/>
      <c r="CP32" s="55"/>
      <c r="CQ32" s="55"/>
      <c r="CR32" s="55"/>
      <c r="CS32" s="55"/>
      <c r="CT32" s="55"/>
      <c r="CU32" s="55"/>
      <c r="CV32" s="55"/>
      <c r="CW32" s="55"/>
      <c r="CX32" s="55"/>
      <c r="CY32" s="55"/>
      <c r="CZ32" s="55"/>
      <c r="DA32" s="55"/>
      <c r="DB32" s="55"/>
      <c r="DC32" s="55"/>
      <c r="DD32" s="55"/>
      <c r="DE32" s="55"/>
      <c r="DF32" s="55"/>
      <c r="DG32" s="55"/>
      <c r="DH32" s="55"/>
      <c r="DI32" s="55"/>
      <c r="DJ32" s="55"/>
      <c r="DK32" s="55"/>
      <c r="DL32" s="55"/>
      <c r="DM32" s="55"/>
      <c r="DN32" s="55"/>
      <c r="DO32" s="55"/>
      <c r="DP32" s="55"/>
      <c r="DQ32" s="55"/>
      <c r="DR32" s="55"/>
      <c r="DS32" s="55"/>
      <c r="DT32" s="55"/>
      <c r="DU32" s="55"/>
      <c r="DV32" s="55"/>
      <c r="DW32" s="55"/>
      <c r="DX32" s="55"/>
      <c r="DY32" s="55"/>
      <c r="DZ32" s="55"/>
      <c r="EA32" s="55"/>
      <c r="EB32" s="55" t="e">
        <f>INDEX(#REF!,MATCH(Data!EB$5,#REF!,0),(MATCH(Data!$B32,#REF!,0)))</f>
        <v>#REF!</v>
      </c>
      <c r="EC32" s="55" t="e">
        <f>INDEX(#REF!,MATCH(Data!EC$5,#REF!,0),(MATCH(Data!$B32,#REF!,0)))</f>
        <v>#REF!</v>
      </c>
      <c r="ED32" s="55" t="e">
        <f>INDEX(#REF!,MATCH(Data!ED$5,#REF!,0),(MATCH(Data!$B32,#REF!,0)))</f>
        <v>#REF!</v>
      </c>
      <c r="EE32" s="55" t="e">
        <f>INDEX(#REF!,MATCH(Data!EE$5,#REF!,0),(MATCH(Data!$B32,#REF!,0)))</f>
        <v>#REF!</v>
      </c>
      <c r="EF32" s="55" t="e">
        <f>INDEX(#REF!,MATCH(Data!EF$5,#REF!,0),(MATCH(Data!$B32,#REF!,0)))</f>
        <v>#REF!</v>
      </c>
      <c r="EG32" s="55" t="e">
        <f>INDEX(#REF!,MATCH(Data!EG$5,#REF!,0),(MATCH(Data!$B32,#REF!,0)))</f>
        <v>#REF!</v>
      </c>
      <c r="EH32" s="55" t="e">
        <f>INDEX(#REF!,MATCH(Data!EH$5,#REF!,0),(MATCH(Data!$B32,#REF!,0)))</f>
        <v>#REF!</v>
      </c>
      <c r="EI32" s="55" t="e">
        <f>INDEX(#REF!,MATCH(Data!EI$5,#REF!,0),(MATCH(Data!$B32,#REF!,0)))</f>
        <v>#REF!</v>
      </c>
      <c r="EJ32" s="55" t="e">
        <f>INDEX(#REF!,MATCH(Data!EJ$5,#REF!,0),(MATCH(Data!$B32,#REF!,0)))</f>
        <v>#REF!</v>
      </c>
      <c r="EK32" s="55" t="e">
        <f>INDEX(#REF!,MATCH(Data!EK$5,#REF!,0),(MATCH(Data!$B32,#REF!,0)))</f>
        <v>#REF!</v>
      </c>
      <c r="EL32" s="55" t="e">
        <f>INDEX(#REF!,MATCH(Data!EL$5,#REF!,0),(MATCH(Data!$B32,#REF!,0)))</f>
        <v>#REF!</v>
      </c>
      <c r="EM32" s="55" t="e">
        <f>INDEX(#REF!,MATCH(Data!EM$5,#REF!,0),(MATCH(Data!$B32,#REF!,0)))</f>
        <v>#REF!</v>
      </c>
      <c r="EN32" s="55" t="e">
        <f>INDEX(#REF!,MATCH(Data!EN$5,#REF!,0),(MATCH(Data!$B32,#REF!,0)))</f>
        <v>#REF!</v>
      </c>
      <c r="EO32" s="55" t="e">
        <f>INDEX(#REF!,MATCH(Data!EO$5,#REF!,0),(MATCH(Data!$B32,#REF!,0)))</f>
        <v>#REF!</v>
      </c>
      <c r="EP32" s="55" t="e">
        <f>INDEX(#REF!,MATCH(Data!EP$5,#REF!,0),(MATCH(Data!$B32,#REF!,0)))</f>
        <v>#REF!</v>
      </c>
      <c r="EQ32" s="55" t="e">
        <f>INDEX(#REF!,MATCH(Data!EQ$5,#REF!,0),(MATCH(Data!$B32,#REF!,0)))</f>
        <v>#REF!</v>
      </c>
      <c r="ER32" s="55" t="e">
        <f>INDEX(#REF!,MATCH(Data!ER$5,#REF!,0),(MATCH(Data!$B32,#REF!,0)))</f>
        <v>#REF!</v>
      </c>
      <c r="ES32" s="55" t="e">
        <f>INDEX(#REF!,MATCH(Data!ES$5,#REF!,0),(MATCH(Data!$B32,#REF!,0)))</f>
        <v>#REF!</v>
      </c>
      <c r="ET32" s="55" t="e">
        <f>INDEX(#REF!,MATCH(Data!ET$5,#REF!,0),(MATCH(Data!$B32,#REF!,0)))</f>
        <v>#REF!</v>
      </c>
      <c r="EU32" s="55" t="e">
        <f>INDEX(#REF!,MATCH(Data!EU$5,#REF!,0),(MATCH(Data!$B32,#REF!,0)))</f>
        <v>#REF!</v>
      </c>
      <c r="EV32" s="55" t="e">
        <f>INDEX(#REF!,MATCH(Data!EV$5,#REF!,0),(MATCH(Data!$B32,#REF!,0)))</f>
        <v>#REF!</v>
      </c>
      <c r="EW32" s="55" t="e">
        <f>INDEX(#REF!,MATCH(Data!EW$5,#REF!,0),(MATCH(Data!$B32,#REF!,0)))</f>
        <v>#REF!</v>
      </c>
      <c r="EX32" s="55" t="e">
        <f>INDEX(#REF!,MATCH(Data!EX$5,#REF!,0),(MATCH(Data!$B32,#REF!,0)))</f>
        <v>#REF!</v>
      </c>
      <c r="EY32" s="55" t="e">
        <f>INDEX(#REF!,MATCH(Data!EY$5,#REF!,0),(MATCH(Data!$B32,#REF!,0)))</f>
        <v>#REF!</v>
      </c>
      <c r="EZ32" s="55" t="e">
        <f>INDEX(#REF!,MATCH(Data!EZ$5,#REF!,0),(MATCH(Data!$B32,#REF!,0)))</f>
        <v>#REF!</v>
      </c>
      <c r="FA32" s="55" t="e">
        <f>INDEX(#REF!,MATCH(Data!FA$5,#REF!,0),(MATCH(Data!$B32,#REF!,0)))</f>
        <v>#REF!</v>
      </c>
      <c r="FB32" s="55" t="e">
        <f>INDEX(#REF!,MATCH(Data!FB$5,#REF!,0),(MATCH(Data!$B32,#REF!,0)))</f>
        <v>#REF!</v>
      </c>
      <c r="FC32" s="55" t="e">
        <f>INDEX(#REF!,MATCH(Data!FC$5,#REF!,0),(MATCH(Data!$B32,#REF!,0)))</f>
        <v>#REF!</v>
      </c>
      <c r="FD32" s="55" t="e">
        <f>INDEX(#REF!,MATCH(Data!FD$5,#REF!,0),(MATCH(Data!$B32,#REF!,0)))</f>
        <v>#REF!</v>
      </c>
      <c r="FE32" s="55" t="e">
        <f>INDEX(#REF!,MATCH(Data!FE$5,#REF!,0),(MATCH(Data!$B32,#REF!,0)))</f>
        <v>#REF!</v>
      </c>
      <c r="FF32" s="55" t="e">
        <f>INDEX(#REF!,MATCH(Data!FF$5,#REF!,0),(MATCH(Data!$B32,#REF!,0)))</f>
        <v>#REF!</v>
      </c>
      <c r="FG32" s="55" t="e">
        <f>INDEX(#REF!,MATCH(Data!FG$5,#REF!,0),(MATCH(Data!$B32,#REF!,0)))</f>
        <v>#REF!</v>
      </c>
      <c r="FH32" s="55" t="e">
        <f>INDEX(#REF!,MATCH(Data!FH$5,#REF!,0),(MATCH(Data!$B32,#REF!,0)))</f>
        <v>#REF!</v>
      </c>
      <c r="FI32" s="55" t="e">
        <f>INDEX(#REF!,MATCH(Data!FI$5,#REF!,0),(MATCH(Data!$B32,#REF!,0)))</f>
        <v>#REF!</v>
      </c>
      <c r="FJ32" s="55" t="e">
        <f>INDEX(#REF!,MATCH(Data!FJ$5,#REF!,0),(MATCH(Data!$B32,#REF!,0)))</f>
        <v>#REF!</v>
      </c>
      <c r="FK32" s="55" t="e">
        <f>INDEX(#REF!,MATCH(Data!FK$5,#REF!,0),(MATCH(Data!$B32,#REF!,0)))</f>
        <v>#REF!</v>
      </c>
      <c r="FL32" s="55" t="e">
        <f>INDEX(#REF!,MATCH(Data!FL$5,#REF!,0),(MATCH(Data!$B32,#REF!,0)))</f>
        <v>#REF!</v>
      </c>
      <c r="FM32" s="55" t="e">
        <f>INDEX(#REF!,MATCH(Data!FM$5,#REF!,0),(MATCH(Data!$B32,#REF!,0)))</f>
        <v>#REF!</v>
      </c>
      <c r="FN32" s="55" t="e">
        <f>INDEX(#REF!,MATCH(Data!FN$5,#REF!,0),(MATCH(Data!$B32,#REF!,0)))</f>
        <v>#REF!</v>
      </c>
      <c r="FO32" s="55" t="e">
        <f>INDEX(#REF!,MATCH(Data!FO$5,#REF!,0),(MATCH(Data!$B32,#REF!,0)))</f>
        <v>#REF!</v>
      </c>
      <c r="FP32" s="55" t="e">
        <f>INDEX(#REF!,MATCH(Data!FP$5,#REF!,0),(MATCH(Data!$B32,#REF!,0)))</f>
        <v>#REF!</v>
      </c>
      <c r="FQ32" s="55" t="e">
        <f>INDEX(#REF!,MATCH(Data!FQ$5,#REF!,0),(MATCH(Data!$B32,#REF!,0)))</f>
        <v>#REF!</v>
      </c>
      <c r="FR32" s="55" t="e">
        <f>INDEX(#REF!,MATCH(Data!FR$5,#REF!,0),(MATCH(Data!$B32,#REF!,0)))</f>
        <v>#REF!</v>
      </c>
      <c r="FS32" s="55" t="e">
        <f>INDEX(#REF!,MATCH(Data!FS$5,#REF!,0),(MATCH(Data!$B32,#REF!,0)))</f>
        <v>#REF!</v>
      </c>
      <c r="FT32" s="55" t="e">
        <f>INDEX(#REF!,MATCH(Data!FT$5,#REF!,0),(MATCH(Data!$B32,#REF!,0)))</f>
        <v>#REF!</v>
      </c>
      <c r="FU32" s="55" t="e">
        <f>INDEX(#REF!,MATCH(Data!FU$5,#REF!,0),(MATCH(Data!$B32,#REF!,0)))</f>
        <v>#REF!</v>
      </c>
      <c r="FV32" s="55" t="e">
        <f>INDEX(#REF!,MATCH(Data!FV$5,#REF!,0),(MATCH(Data!$B32,#REF!,0)))</f>
        <v>#REF!</v>
      </c>
      <c r="FW32" s="55" t="e">
        <f>INDEX(#REF!,MATCH(Data!FW$5,#REF!,0),(MATCH(Data!$B32,#REF!,0)))</f>
        <v>#REF!</v>
      </c>
      <c r="FX32" s="55" t="e">
        <f>INDEX(#REF!,MATCH(Data!FX$5,#REF!,0),(MATCH(Data!$B32,#REF!,0)))</f>
        <v>#REF!</v>
      </c>
      <c r="FY32" s="55" t="e">
        <f>INDEX(#REF!,MATCH(Data!FY$5,#REF!,0),(MATCH(Data!$B32,#REF!,0)))</f>
        <v>#REF!</v>
      </c>
      <c r="FZ32" s="55" t="e">
        <f>INDEX(#REF!,MATCH(Data!FZ$5,#REF!,0),(MATCH(Data!$B32,#REF!,0)))</f>
        <v>#REF!</v>
      </c>
      <c r="GA32" s="55" t="e">
        <f>INDEX(#REF!,MATCH(Data!GA$5,#REF!,0),(MATCH(Data!$B32,#REF!,0)))</f>
        <v>#REF!</v>
      </c>
      <c r="GB32" s="55" t="e">
        <f>INDEX(#REF!,MATCH(Data!GB$5,#REF!,0),(MATCH(Data!$B32,#REF!,0)))</f>
        <v>#REF!</v>
      </c>
      <c r="GC32" s="55" t="e">
        <f>INDEX(#REF!,MATCH(Data!GC$5,#REF!,0),(MATCH(Data!$B32,#REF!,0)))</f>
        <v>#REF!</v>
      </c>
      <c r="GD32" s="55" t="e">
        <f>INDEX(#REF!,MATCH(Data!GD$5,#REF!,0),(MATCH(Data!$B32,#REF!,0)))</f>
        <v>#REF!</v>
      </c>
      <c r="GE32" s="55" t="e">
        <f>INDEX(#REF!,MATCH(Data!GE$5,#REF!,0),(MATCH(Data!$B32,#REF!,0)))</f>
        <v>#REF!</v>
      </c>
      <c r="GF32" s="55" t="e">
        <f>INDEX(#REF!,MATCH(Data!GF$5,#REF!,0),(MATCH(Data!$B32,#REF!,0)))</f>
        <v>#REF!</v>
      </c>
      <c r="GG32" s="55" t="e">
        <f>INDEX(#REF!,MATCH(Data!GG$5,#REF!,0),(MATCH(Data!$B32,#REF!,0)))</f>
        <v>#REF!</v>
      </c>
      <c r="GH32" s="55" t="e">
        <f>INDEX(#REF!,MATCH(Data!GH$5,#REF!,0),(MATCH(Data!$B32,#REF!,0)))</f>
        <v>#REF!</v>
      </c>
      <c r="GI32" s="55" t="e">
        <f>INDEX(#REF!,MATCH(Data!GI$5,#REF!,0),(MATCH(Data!$B32,#REF!,0)))</f>
        <v>#REF!</v>
      </c>
      <c r="GJ32" s="55" t="e">
        <f>INDEX(#REF!,MATCH(Data!GJ$5,#REF!,0),(MATCH(Data!$B32,#REF!,0)))</f>
        <v>#REF!</v>
      </c>
      <c r="GK32" s="55" t="e">
        <f>INDEX(#REF!,MATCH(Data!GK$5,#REF!,0),(MATCH(Data!$B32,#REF!,0)))</f>
        <v>#REF!</v>
      </c>
      <c r="GL32" s="55" t="e">
        <f>INDEX(#REF!,MATCH(Data!GL$5,#REF!,0),(MATCH(Data!$B32,#REF!,0)))</f>
        <v>#REF!</v>
      </c>
      <c r="GM32" s="55" t="e">
        <f>INDEX(#REF!,MATCH(Data!GM$5,#REF!,0),(MATCH(Data!$B32,#REF!,0)))</f>
        <v>#REF!</v>
      </c>
      <c r="GN32" s="55" t="e">
        <f>INDEX(#REF!,MATCH(Data!GN$5,#REF!,0),(MATCH(Data!$B32,#REF!,0)))</f>
        <v>#REF!</v>
      </c>
      <c r="GO32" s="55" t="e">
        <f>INDEX(#REF!,MATCH(Data!GO$5,#REF!,0),(MATCH(Data!$B32,#REF!,0)))</f>
        <v>#REF!</v>
      </c>
      <c r="GP32" s="55" t="e">
        <f>INDEX(#REF!,MATCH(Data!GP$5,#REF!,0),(MATCH(Data!$B32,#REF!,0)))</f>
        <v>#REF!</v>
      </c>
      <c r="GQ32" s="55" t="e">
        <f>INDEX(#REF!,MATCH(Data!GQ$5,#REF!,0),(MATCH(Data!$B32,#REF!,0)))</f>
        <v>#REF!</v>
      </c>
      <c r="GR32" s="55" t="e">
        <f>INDEX(#REF!,MATCH(Data!GR$5,#REF!,0),(MATCH(Data!$B32,#REF!,0)))</f>
        <v>#REF!</v>
      </c>
      <c r="GS32" s="55" t="e">
        <f>INDEX(#REF!,MATCH(Data!GS$5,#REF!,0),(MATCH(Data!$B32,#REF!,0)))</f>
        <v>#REF!</v>
      </c>
      <c r="GT32" s="55" t="e">
        <f>INDEX(#REF!,MATCH(Data!GT$5,#REF!,0),(MATCH(Data!$B32,#REF!,0)))</f>
        <v>#REF!</v>
      </c>
      <c r="GU32" s="55" t="e">
        <f>INDEX(#REF!,MATCH(Data!GU$5,#REF!,0),(MATCH(Data!$B32,#REF!,0)))</f>
        <v>#REF!</v>
      </c>
      <c r="GV32" s="55" t="e">
        <f>INDEX(#REF!,MATCH(Data!GV$5,#REF!,0),(MATCH(Data!$B32,#REF!,0)))</f>
        <v>#REF!</v>
      </c>
      <c r="GW32" s="55" t="e">
        <f>INDEX(#REF!,MATCH(Data!GW$5,#REF!,0),(MATCH(Data!$B32,#REF!,0)))</f>
        <v>#REF!</v>
      </c>
      <c r="GX32" s="55" t="e">
        <f>INDEX(#REF!,MATCH(Data!GX$5,#REF!,0),(MATCH(Data!$B32,#REF!,0)))</f>
        <v>#REF!</v>
      </c>
      <c r="GY32" s="55" t="e">
        <f>INDEX(#REF!,MATCH(Data!GY$5,#REF!,0),(MATCH(Data!$B32,#REF!,0)))</f>
        <v>#REF!</v>
      </c>
      <c r="GZ32" s="55" t="e">
        <f>INDEX(#REF!,MATCH(Data!GZ$5,#REF!,0),(MATCH(Data!$B32,#REF!,0)))</f>
        <v>#REF!</v>
      </c>
      <c r="HA32" s="55" t="e">
        <f>INDEX(#REF!,MATCH(Data!HA$5,#REF!,0),(MATCH(Data!$B32,#REF!,0)))</f>
        <v>#REF!</v>
      </c>
      <c r="HB32" s="55" t="e">
        <f>INDEX(#REF!,MATCH(Data!HB$5,#REF!,0),(MATCH(Data!$B32,#REF!,0)))</f>
        <v>#REF!</v>
      </c>
      <c r="HC32" s="55" t="e">
        <f>INDEX(#REF!,MATCH(Data!HC$5,#REF!,0),(MATCH(Data!$B32,#REF!,0)))</f>
        <v>#REF!</v>
      </c>
      <c r="HD32" s="55" t="e">
        <f>INDEX(#REF!,MATCH(Data!HD$5,#REF!,0),(MATCH(Data!$B32,#REF!,0)))</f>
        <v>#REF!</v>
      </c>
      <c r="HE32" s="55" t="e">
        <f>INDEX(#REF!,MATCH(Data!HE$5,#REF!,0),(MATCH(Data!$B32,#REF!,0)))</f>
        <v>#REF!</v>
      </c>
      <c r="HF32" s="55" t="e">
        <f>INDEX(#REF!,MATCH(Data!HF$5,#REF!,0),(MATCH(Data!$B32,#REF!,0)))</f>
        <v>#REF!</v>
      </c>
      <c r="HG32" s="55" t="e">
        <f>INDEX(#REF!,MATCH(Data!HG$5,#REF!,0),(MATCH(Data!$B32,#REF!,0)))</f>
        <v>#REF!</v>
      </c>
      <c r="HH32" s="55" t="e">
        <f>INDEX(#REF!,MATCH(Data!HH$5,#REF!,0),(MATCH(Data!$B32,#REF!,0)))</f>
        <v>#REF!</v>
      </c>
      <c r="HI32" s="55" t="e">
        <f>INDEX(#REF!,MATCH(Data!HI$5,#REF!,0),(MATCH(Data!$B32,#REF!,0)))</f>
        <v>#REF!</v>
      </c>
      <c r="HJ32" s="55" t="e">
        <f>INDEX(#REF!,MATCH(Data!HJ$5,#REF!,0),(MATCH(Data!$B32,#REF!,0)))</f>
        <v>#REF!</v>
      </c>
      <c r="HK32" s="55" t="e">
        <f>INDEX(#REF!,MATCH(Data!HK$5,#REF!,0),(MATCH(Data!$B32,#REF!,0)))</f>
        <v>#REF!</v>
      </c>
      <c r="HL32" s="55" t="e">
        <f>INDEX(#REF!,MATCH(Data!HL$5,#REF!,0),(MATCH(Data!$B32,#REF!,0)))</f>
        <v>#REF!</v>
      </c>
      <c r="HM32" s="55" t="e">
        <f>INDEX(#REF!,MATCH(Data!HM$5,#REF!,0),(MATCH(Data!$B32,#REF!,0)))</f>
        <v>#REF!</v>
      </c>
      <c r="HN32" s="55" t="e">
        <f>INDEX(#REF!,MATCH(Data!HN$5,#REF!,0),(MATCH(Data!$B32,#REF!,0)))</f>
        <v>#REF!</v>
      </c>
      <c r="HO32" s="55" t="e">
        <f>INDEX(#REF!,MATCH(Data!HO$5,#REF!,0),(MATCH(Data!$B32,#REF!,0)))</f>
        <v>#REF!</v>
      </c>
      <c r="HP32" s="55" t="e">
        <f>INDEX(#REF!,MATCH(Data!HP$5,#REF!,0),(MATCH(Data!$B32,#REF!,0)))</f>
        <v>#REF!</v>
      </c>
      <c r="HQ32" s="55" t="e">
        <f>INDEX(#REF!,MATCH(Data!HQ$5,#REF!,0),(MATCH(Data!$B32,#REF!,0)))</f>
        <v>#REF!</v>
      </c>
      <c r="HR32" s="55" t="e">
        <f>INDEX(#REF!,MATCH(Data!HR$5,#REF!,0),(MATCH(Data!$B32,#REF!,0)))</f>
        <v>#REF!</v>
      </c>
      <c r="HS32" s="55" t="e">
        <f>INDEX(#REF!,MATCH(Data!HS$5,#REF!,0),(MATCH(Data!$B32,#REF!,0)))</f>
        <v>#REF!</v>
      </c>
      <c r="HT32" s="55" t="e">
        <f>INDEX(#REF!,MATCH(Data!HT$5,#REF!,0),(MATCH(Data!$B32,#REF!,0)))</f>
        <v>#REF!</v>
      </c>
      <c r="HU32" s="55" t="e">
        <f>INDEX(#REF!,MATCH(Data!HU$5,#REF!,0),(MATCH(Data!$B32,#REF!,0)))</f>
        <v>#REF!</v>
      </c>
      <c r="HV32" s="55" t="e">
        <f>INDEX(#REF!,MATCH(Data!HV$5,#REF!,0),(MATCH(Data!$B32,#REF!,0)))</f>
        <v>#REF!</v>
      </c>
      <c r="HW32" s="55" t="e">
        <f>INDEX(#REF!,MATCH(Data!HW$5,#REF!,0),(MATCH(Data!$B32,#REF!,0)))</f>
        <v>#REF!</v>
      </c>
      <c r="HX32" s="55" t="e">
        <f>INDEX(#REF!,MATCH(Data!HX$5,#REF!,0),(MATCH(Data!$B32,#REF!,0)))</f>
        <v>#REF!</v>
      </c>
      <c r="HY32" s="55" t="e">
        <f>INDEX(#REF!,MATCH(Data!HY$5,#REF!,0),(MATCH(Data!$B32,#REF!,0)))</f>
        <v>#REF!</v>
      </c>
      <c r="HZ32" s="55" t="e">
        <f>INDEX(#REF!,MATCH(Data!HZ$5,#REF!,0),(MATCH(Data!$B32,#REF!,0)))</f>
        <v>#REF!</v>
      </c>
      <c r="IA32" s="55" t="e">
        <f>INDEX(#REF!,MATCH(Data!IA$5,#REF!,0),(MATCH(Data!$B32,#REF!,0)))</f>
        <v>#REF!</v>
      </c>
      <c r="IB32" s="55" t="e">
        <f>INDEX(#REF!,MATCH(Data!IB$5,#REF!,0),(MATCH(Data!$B32,#REF!,0)))</f>
        <v>#REF!</v>
      </c>
      <c r="IC32" s="55" t="e">
        <f>INDEX(#REF!,MATCH(Data!IC$5,#REF!,0),(MATCH(Data!$B32,#REF!,0)))</f>
        <v>#REF!</v>
      </c>
      <c r="ID32" s="55" t="e">
        <f>INDEX(#REF!,MATCH(Data!ID$5,#REF!,0),(MATCH(Data!$B32,#REF!,0)))</f>
        <v>#REF!</v>
      </c>
      <c r="IE32" s="55" t="e">
        <f>INDEX(#REF!,MATCH(Data!IE$5,#REF!,0),(MATCH(Data!$B32,#REF!,0)))</f>
        <v>#REF!</v>
      </c>
      <c r="IF32" s="55" t="e">
        <f>INDEX(#REF!,MATCH(Data!IF$5,#REF!,0),(MATCH(Data!$B32,#REF!,0)))</f>
        <v>#REF!</v>
      </c>
      <c r="IG32" s="55" t="e">
        <f>INDEX(#REF!,MATCH(Data!IG$5,#REF!,0),(MATCH(Data!$B32,#REF!,0)))</f>
        <v>#REF!</v>
      </c>
      <c r="IH32" s="55" t="e">
        <f>INDEX(#REF!,MATCH(Data!IH$5,#REF!,0),(MATCH(Data!$B32,#REF!,0)))</f>
        <v>#REF!</v>
      </c>
      <c r="II32" s="55" t="e">
        <f>INDEX(#REF!,MATCH(Data!II$5,#REF!,0),(MATCH(Data!$B32,#REF!,0)))</f>
        <v>#REF!</v>
      </c>
      <c r="IJ32" s="55"/>
    </row>
    <row r="33" spans="2:246" x14ac:dyDescent="0.35">
      <c r="B33" s="4" t="s">
        <v>68</v>
      </c>
      <c r="C33" s="10"/>
      <c r="D33" s="26"/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55"/>
      <c r="R33" s="55"/>
      <c r="S33" s="55"/>
      <c r="T33" s="55"/>
      <c r="U33" s="55"/>
      <c r="V33" s="55"/>
      <c r="W33" s="55"/>
      <c r="X33" s="55"/>
      <c r="Y33" s="55"/>
      <c r="Z33" s="55"/>
      <c r="AA33" s="55"/>
      <c r="AB33" s="55"/>
      <c r="AC33" s="55"/>
      <c r="AD33" s="55"/>
      <c r="AE33" s="55"/>
      <c r="AF33" s="55"/>
      <c r="AG33" s="55"/>
      <c r="AH33" s="55"/>
      <c r="AI33" s="55"/>
      <c r="AJ33" s="55"/>
      <c r="AK33" s="55"/>
      <c r="AL33" s="55"/>
      <c r="AM33" s="55"/>
      <c r="AN33" s="55"/>
      <c r="AO33" s="55"/>
      <c r="AP33" s="55"/>
      <c r="AQ33" s="55"/>
      <c r="AR33" s="55"/>
      <c r="AS33" s="55"/>
      <c r="AT33" s="55"/>
      <c r="AU33" s="55"/>
      <c r="AV33" s="55"/>
      <c r="AW33" s="55"/>
      <c r="AX33" s="55"/>
      <c r="AY33" s="55"/>
      <c r="AZ33" s="55"/>
      <c r="BA33" s="55"/>
      <c r="BB33" s="55"/>
      <c r="BC33" s="55"/>
      <c r="BD33" s="55"/>
      <c r="BE33" s="55"/>
      <c r="BF33" s="55"/>
      <c r="BG33" s="55"/>
      <c r="BH33" s="55"/>
      <c r="BI33" s="55"/>
      <c r="BJ33" s="55"/>
      <c r="BK33" s="55"/>
      <c r="BL33" s="55"/>
      <c r="BM33" s="55"/>
      <c r="BN33" s="55"/>
      <c r="BO33" s="55"/>
      <c r="BP33" s="55"/>
      <c r="BQ33" s="55"/>
      <c r="BR33" s="55"/>
      <c r="BS33" s="55"/>
      <c r="BT33" s="55"/>
      <c r="BU33" s="55"/>
      <c r="BV33" s="55"/>
      <c r="BW33" s="55"/>
      <c r="BX33" s="55"/>
      <c r="BY33" s="55"/>
      <c r="BZ33" s="55"/>
      <c r="CA33" s="55"/>
      <c r="CB33" s="55"/>
      <c r="CC33" s="55"/>
      <c r="CD33" s="55"/>
      <c r="CE33" s="55"/>
      <c r="CF33" s="55"/>
      <c r="CG33" s="55"/>
      <c r="CH33" s="55"/>
      <c r="CI33" s="55"/>
      <c r="CJ33" s="55"/>
      <c r="CK33" s="55"/>
      <c r="CL33" s="55"/>
      <c r="CM33" s="55"/>
      <c r="CN33" s="55"/>
      <c r="CO33" s="55"/>
      <c r="CP33" s="55"/>
      <c r="CQ33" s="55"/>
      <c r="CR33" s="55"/>
      <c r="CS33" s="55"/>
      <c r="CT33" s="55"/>
      <c r="CU33" s="55"/>
      <c r="CV33" s="55"/>
      <c r="CW33" s="55"/>
      <c r="CX33" s="55"/>
      <c r="CY33" s="55"/>
      <c r="CZ33" s="55"/>
      <c r="DA33" s="55"/>
      <c r="DB33" s="55"/>
      <c r="DC33" s="55"/>
      <c r="DD33" s="55"/>
      <c r="DE33" s="55"/>
      <c r="DF33" s="55"/>
      <c r="DG33" s="55"/>
      <c r="DH33" s="55"/>
      <c r="DI33" s="55"/>
      <c r="DJ33" s="55"/>
      <c r="DK33" s="55"/>
      <c r="DL33" s="55"/>
      <c r="DM33" s="55"/>
      <c r="DN33" s="55"/>
      <c r="DO33" s="55"/>
      <c r="DP33" s="55"/>
      <c r="DQ33" s="55"/>
      <c r="DR33" s="55"/>
      <c r="DS33" s="55"/>
      <c r="DT33" s="55"/>
      <c r="DU33" s="55"/>
      <c r="DV33" s="55"/>
      <c r="DW33" s="55"/>
      <c r="DX33" s="55"/>
      <c r="DY33" s="55"/>
      <c r="DZ33" s="55"/>
      <c r="EA33" s="55"/>
      <c r="EB33" s="55" t="e">
        <f>INDEX(#REF!,MATCH(Data!EB$5,#REF!,0),(MATCH(Data!$B33,#REF!,0)))</f>
        <v>#REF!</v>
      </c>
      <c r="EC33" s="55" t="e">
        <f>INDEX(#REF!,MATCH(Data!EC$5,#REF!,0),(MATCH(Data!$B33,#REF!,0)))</f>
        <v>#REF!</v>
      </c>
      <c r="ED33" s="55" t="e">
        <f>INDEX(#REF!,MATCH(Data!ED$5,#REF!,0),(MATCH(Data!$B33,#REF!,0)))</f>
        <v>#REF!</v>
      </c>
      <c r="EE33" s="55" t="e">
        <f>INDEX(#REF!,MATCH(Data!EE$5,#REF!,0),(MATCH(Data!$B33,#REF!,0)))</f>
        <v>#REF!</v>
      </c>
      <c r="EF33" s="55" t="e">
        <f>INDEX(#REF!,MATCH(Data!EF$5,#REF!,0),(MATCH(Data!$B33,#REF!,0)))</f>
        <v>#REF!</v>
      </c>
      <c r="EG33" s="55" t="e">
        <f>INDEX(#REF!,MATCH(Data!EG$5,#REF!,0),(MATCH(Data!$B33,#REF!,0)))</f>
        <v>#REF!</v>
      </c>
      <c r="EH33" s="55" t="e">
        <f>INDEX(#REF!,MATCH(Data!EH$5,#REF!,0),(MATCH(Data!$B33,#REF!,0)))</f>
        <v>#REF!</v>
      </c>
      <c r="EI33" s="55" t="e">
        <f>INDEX(#REF!,MATCH(Data!EI$5,#REF!,0),(MATCH(Data!$B33,#REF!,0)))</f>
        <v>#REF!</v>
      </c>
      <c r="EJ33" s="55" t="e">
        <f>INDEX(#REF!,MATCH(Data!EJ$5,#REF!,0),(MATCH(Data!$B33,#REF!,0)))</f>
        <v>#REF!</v>
      </c>
      <c r="EK33" s="55" t="e">
        <f>INDEX(#REF!,MATCH(Data!EK$5,#REF!,0),(MATCH(Data!$B33,#REF!,0)))</f>
        <v>#REF!</v>
      </c>
      <c r="EL33" s="55" t="e">
        <f>INDEX(#REF!,MATCH(Data!EL$5,#REF!,0),(MATCH(Data!$B33,#REF!,0)))</f>
        <v>#REF!</v>
      </c>
      <c r="EM33" s="55" t="e">
        <f>INDEX(#REF!,MATCH(Data!EM$5,#REF!,0),(MATCH(Data!$B33,#REF!,0)))</f>
        <v>#REF!</v>
      </c>
      <c r="EN33" s="55" t="e">
        <f>INDEX(#REF!,MATCH(Data!EN$5,#REF!,0),(MATCH(Data!$B33,#REF!,0)))</f>
        <v>#REF!</v>
      </c>
      <c r="EO33" s="55" t="e">
        <f>INDEX(#REF!,MATCH(Data!EO$5,#REF!,0),(MATCH(Data!$B33,#REF!,0)))</f>
        <v>#REF!</v>
      </c>
      <c r="EP33" s="55" t="e">
        <f>INDEX(#REF!,MATCH(Data!EP$5,#REF!,0),(MATCH(Data!$B33,#REF!,0)))</f>
        <v>#REF!</v>
      </c>
      <c r="EQ33" s="55" t="e">
        <f>INDEX(#REF!,MATCH(Data!EQ$5,#REF!,0),(MATCH(Data!$B33,#REF!,0)))</f>
        <v>#REF!</v>
      </c>
      <c r="ER33" s="55" t="e">
        <f>INDEX(#REF!,MATCH(Data!ER$5,#REF!,0),(MATCH(Data!$B33,#REF!,0)))</f>
        <v>#REF!</v>
      </c>
      <c r="ES33" s="55" t="e">
        <f>INDEX(#REF!,MATCH(Data!ES$5,#REF!,0),(MATCH(Data!$B33,#REF!,0)))</f>
        <v>#REF!</v>
      </c>
      <c r="ET33" s="55" t="e">
        <f>INDEX(#REF!,MATCH(Data!ET$5,#REF!,0),(MATCH(Data!$B33,#REF!,0)))</f>
        <v>#REF!</v>
      </c>
      <c r="EU33" s="55" t="e">
        <f>INDEX(#REF!,MATCH(Data!EU$5,#REF!,0),(MATCH(Data!$B33,#REF!,0)))</f>
        <v>#REF!</v>
      </c>
      <c r="EV33" s="55" t="e">
        <f>INDEX(#REF!,MATCH(Data!EV$5,#REF!,0),(MATCH(Data!$B33,#REF!,0)))</f>
        <v>#REF!</v>
      </c>
      <c r="EW33" s="55" t="e">
        <f>INDEX(#REF!,MATCH(Data!EW$5,#REF!,0),(MATCH(Data!$B33,#REF!,0)))</f>
        <v>#REF!</v>
      </c>
      <c r="EX33" s="55" t="e">
        <f>INDEX(#REF!,MATCH(Data!EX$5,#REF!,0),(MATCH(Data!$B33,#REF!,0)))</f>
        <v>#REF!</v>
      </c>
      <c r="EY33" s="55" t="e">
        <f>INDEX(#REF!,MATCH(Data!EY$5,#REF!,0),(MATCH(Data!$B33,#REF!,0)))</f>
        <v>#REF!</v>
      </c>
      <c r="EZ33" s="55" t="e">
        <f>INDEX(#REF!,MATCH(Data!EZ$5,#REF!,0),(MATCH(Data!$B33,#REF!,0)))</f>
        <v>#REF!</v>
      </c>
      <c r="FA33" s="55" t="e">
        <f>INDEX(#REF!,MATCH(Data!FA$5,#REF!,0),(MATCH(Data!$B33,#REF!,0)))</f>
        <v>#REF!</v>
      </c>
      <c r="FB33" s="55" t="e">
        <f>INDEX(#REF!,MATCH(Data!FB$5,#REF!,0),(MATCH(Data!$B33,#REF!,0)))</f>
        <v>#REF!</v>
      </c>
      <c r="FC33" s="55" t="e">
        <f>INDEX(#REF!,MATCH(Data!FC$5,#REF!,0),(MATCH(Data!$B33,#REF!,0)))</f>
        <v>#REF!</v>
      </c>
      <c r="FD33" s="55" t="e">
        <f>INDEX(#REF!,MATCH(Data!FD$5,#REF!,0),(MATCH(Data!$B33,#REF!,0)))</f>
        <v>#REF!</v>
      </c>
      <c r="FE33" s="55" t="e">
        <f>INDEX(#REF!,MATCH(Data!FE$5,#REF!,0),(MATCH(Data!$B33,#REF!,0)))</f>
        <v>#REF!</v>
      </c>
      <c r="FF33" s="55" t="e">
        <f>INDEX(#REF!,MATCH(Data!FF$5,#REF!,0),(MATCH(Data!$B33,#REF!,0)))</f>
        <v>#REF!</v>
      </c>
      <c r="FG33" s="55" t="e">
        <f>INDEX(#REF!,MATCH(Data!FG$5,#REF!,0),(MATCH(Data!$B33,#REF!,0)))</f>
        <v>#REF!</v>
      </c>
      <c r="FH33" s="55" t="e">
        <f>INDEX(#REF!,MATCH(Data!FH$5,#REF!,0),(MATCH(Data!$B33,#REF!,0)))</f>
        <v>#REF!</v>
      </c>
      <c r="FI33" s="55" t="e">
        <f>INDEX(#REF!,MATCH(Data!FI$5,#REF!,0),(MATCH(Data!$B33,#REF!,0)))</f>
        <v>#REF!</v>
      </c>
      <c r="FJ33" s="55" t="e">
        <f>INDEX(#REF!,MATCH(Data!FJ$5,#REF!,0),(MATCH(Data!$B33,#REF!,0)))</f>
        <v>#REF!</v>
      </c>
      <c r="FK33" s="55" t="e">
        <f>INDEX(#REF!,MATCH(Data!FK$5,#REF!,0),(MATCH(Data!$B33,#REF!,0)))</f>
        <v>#REF!</v>
      </c>
      <c r="FL33" s="55" t="e">
        <f>INDEX(#REF!,MATCH(Data!FL$5,#REF!,0),(MATCH(Data!$B33,#REF!,0)))</f>
        <v>#REF!</v>
      </c>
      <c r="FM33" s="55" t="e">
        <f>INDEX(#REF!,MATCH(Data!FM$5,#REF!,0),(MATCH(Data!$B33,#REF!,0)))</f>
        <v>#REF!</v>
      </c>
      <c r="FN33" s="55" t="e">
        <f>INDEX(#REF!,MATCH(Data!FN$5,#REF!,0),(MATCH(Data!$B33,#REF!,0)))</f>
        <v>#REF!</v>
      </c>
      <c r="FO33" s="55" t="e">
        <f>INDEX(#REF!,MATCH(Data!FO$5,#REF!,0),(MATCH(Data!$B33,#REF!,0)))</f>
        <v>#REF!</v>
      </c>
      <c r="FP33" s="55" t="e">
        <f>INDEX(#REF!,MATCH(Data!FP$5,#REF!,0),(MATCH(Data!$B33,#REF!,0)))</f>
        <v>#REF!</v>
      </c>
      <c r="FQ33" s="55" t="e">
        <f>INDEX(#REF!,MATCH(Data!FQ$5,#REF!,0),(MATCH(Data!$B33,#REF!,0)))</f>
        <v>#REF!</v>
      </c>
      <c r="FR33" s="55" t="e">
        <f>INDEX(#REF!,MATCH(Data!FR$5,#REF!,0),(MATCH(Data!$B33,#REF!,0)))</f>
        <v>#REF!</v>
      </c>
      <c r="FS33" s="55" t="e">
        <f>INDEX(#REF!,MATCH(Data!FS$5,#REF!,0),(MATCH(Data!$B33,#REF!,0)))</f>
        <v>#REF!</v>
      </c>
      <c r="FT33" s="55" t="e">
        <f>INDEX(#REF!,MATCH(Data!FT$5,#REF!,0),(MATCH(Data!$B33,#REF!,0)))</f>
        <v>#REF!</v>
      </c>
      <c r="FU33" s="55" t="e">
        <f>INDEX(#REF!,MATCH(Data!FU$5,#REF!,0),(MATCH(Data!$B33,#REF!,0)))</f>
        <v>#REF!</v>
      </c>
      <c r="FV33" s="55" t="e">
        <f>INDEX(#REF!,MATCH(Data!FV$5,#REF!,0),(MATCH(Data!$B33,#REF!,0)))</f>
        <v>#REF!</v>
      </c>
      <c r="FW33" s="55" t="e">
        <f>INDEX(#REF!,MATCH(Data!FW$5,#REF!,0),(MATCH(Data!$B33,#REF!,0)))</f>
        <v>#REF!</v>
      </c>
      <c r="FX33" s="55" t="e">
        <f>INDEX(#REF!,MATCH(Data!FX$5,#REF!,0),(MATCH(Data!$B33,#REF!,0)))</f>
        <v>#REF!</v>
      </c>
      <c r="FY33" s="55" t="e">
        <f>INDEX(#REF!,MATCH(Data!FY$5,#REF!,0),(MATCH(Data!$B33,#REF!,0)))</f>
        <v>#REF!</v>
      </c>
      <c r="FZ33" s="55" t="e">
        <f>INDEX(#REF!,MATCH(Data!FZ$5,#REF!,0),(MATCH(Data!$B33,#REF!,0)))</f>
        <v>#REF!</v>
      </c>
      <c r="GA33" s="55" t="e">
        <f>INDEX(#REF!,MATCH(Data!GA$5,#REF!,0),(MATCH(Data!$B33,#REF!,0)))</f>
        <v>#REF!</v>
      </c>
      <c r="GB33" s="55" t="e">
        <f>INDEX(#REF!,MATCH(Data!GB$5,#REF!,0),(MATCH(Data!$B33,#REF!,0)))</f>
        <v>#REF!</v>
      </c>
      <c r="GC33" s="55" t="e">
        <f>INDEX(#REF!,MATCH(Data!GC$5,#REF!,0),(MATCH(Data!$B33,#REF!,0)))</f>
        <v>#REF!</v>
      </c>
      <c r="GD33" s="55" t="e">
        <f>INDEX(#REF!,MATCH(Data!GD$5,#REF!,0),(MATCH(Data!$B33,#REF!,0)))</f>
        <v>#REF!</v>
      </c>
      <c r="GE33" s="55" t="e">
        <f>INDEX(#REF!,MATCH(Data!GE$5,#REF!,0),(MATCH(Data!$B33,#REF!,0)))</f>
        <v>#REF!</v>
      </c>
      <c r="GF33" s="55" t="e">
        <f>INDEX(#REF!,MATCH(Data!GF$5,#REF!,0),(MATCH(Data!$B33,#REF!,0)))</f>
        <v>#REF!</v>
      </c>
      <c r="GG33" s="55" t="e">
        <f>INDEX(#REF!,MATCH(Data!GG$5,#REF!,0),(MATCH(Data!$B33,#REF!,0)))</f>
        <v>#REF!</v>
      </c>
      <c r="GH33" s="55" t="e">
        <f>INDEX(#REF!,MATCH(Data!GH$5,#REF!,0),(MATCH(Data!$B33,#REF!,0)))</f>
        <v>#REF!</v>
      </c>
      <c r="GI33" s="55" t="e">
        <f>INDEX(#REF!,MATCH(Data!GI$5,#REF!,0),(MATCH(Data!$B33,#REF!,0)))</f>
        <v>#REF!</v>
      </c>
      <c r="GJ33" s="55" t="e">
        <f>INDEX(#REF!,MATCH(Data!GJ$5,#REF!,0),(MATCH(Data!$B33,#REF!,0)))</f>
        <v>#REF!</v>
      </c>
      <c r="GK33" s="55" t="e">
        <f>INDEX(#REF!,MATCH(Data!GK$5,#REF!,0),(MATCH(Data!$B33,#REF!,0)))</f>
        <v>#REF!</v>
      </c>
      <c r="GL33" s="55" t="e">
        <f>INDEX(#REF!,MATCH(Data!GL$5,#REF!,0),(MATCH(Data!$B33,#REF!,0)))</f>
        <v>#REF!</v>
      </c>
      <c r="GM33" s="55" t="e">
        <f>INDEX(#REF!,MATCH(Data!GM$5,#REF!,0),(MATCH(Data!$B33,#REF!,0)))</f>
        <v>#REF!</v>
      </c>
      <c r="GN33" s="55" t="e">
        <f>INDEX(#REF!,MATCH(Data!GN$5,#REF!,0),(MATCH(Data!$B33,#REF!,0)))</f>
        <v>#REF!</v>
      </c>
      <c r="GO33" s="55" t="e">
        <f>INDEX(#REF!,MATCH(Data!GO$5,#REF!,0),(MATCH(Data!$B33,#REF!,0)))</f>
        <v>#REF!</v>
      </c>
      <c r="GP33" s="55" t="e">
        <f>INDEX(#REF!,MATCH(Data!GP$5,#REF!,0),(MATCH(Data!$B33,#REF!,0)))</f>
        <v>#REF!</v>
      </c>
      <c r="GQ33" s="55" t="e">
        <f>INDEX(#REF!,MATCH(Data!GQ$5,#REF!,0),(MATCH(Data!$B33,#REF!,0)))</f>
        <v>#REF!</v>
      </c>
      <c r="GR33" s="55" t="e">
        <f>INDEX(#REF!,MATCH(Data!GR$5,#REF!,0),(MATCH(Data!$B33,#REF!,0)))</f>
        <v>#REF!</v>
      </c>
      <c r="GS33" s="55" t="e">
        <f>INDEX(#REF!,MATCH(Data!GS$5,#REF!,0),(MATCH(Data!$B33,#REF!,0)))</f>
        <v>#REF!</v>
      </c>
      <c r="GT33" s="55" t="e">
        <f>INDEX(#REF!,MATCH(Data!GT$5,#REF!,0),(MATCH(Data!$B33,#REF!,0)))</f>
        <v>#REF!</v>
      </c>
      <c r="GU33" s="55" t="e">
        <f>INDEX(#REF!,MATCH(Data!GU$5,#REF!,0),(MATCH(Data!$B33,#REF!,0)))</f>
        <v>#REF!</v>
      </c>
      <c r="GV33" s="55" t="e">
        <f>INDEX(#REF!,MATCH(Data!GV$5,#REF!,0),(MATCH(Data!$B33,#REF!,0)))</f>
        <v>#REF!</v>
      </c>
      <c r="GW33" s="55" t="e">
        <f>INDEX(#REF!,MATCH(Data!GW$5,#REF!,0),(MATCH(Data!$B33,#REF!,0)))</f>
        <v>#REF!</v>
      </c>
      <c r="GX33" s="55" t="e">
        <f>INDEX(#REF!,MATCH(Data!GX$5,#REF!,0),(MATCH(Data!$B33,#REF!,0)))</f>
        <v>#REF!</v>
      </c>
      <c r="GY33" s="55" t="e">
        <f>INDEX(#REF!,MATCH(Data!GY$5,#REF!,0),(MATCH(Data!$B33,#REF!,0)))</f>
        <v>#REF!</v>
      </c>
      <c r="GZ33" s="55" t="e">
        <f>INDEX(#REF!,MATCH(Data!GZ$5,#REF!,0),(MATCH(Data!$B33,#REF!,0)))</f>
        <v>#REF!</v>
      </c>
      <c r="HA33" s="55" t="e">
        <f>INDEX(#REF!,MATCH(Data!HA$5,#REF!,0),(MATCH(Data!$B33,#REF!,0)))</f>
        <v>#REF!</v>
      </c>
      <c r="HB33" s="55" t="e">
        <f>INDEX(#REF!,MATCH(Data!HB$5,#REF!,0),(MATCH(Data!$B33,#REF!,0)))</f>
        <v>#REF!</v>
      </c>
      <c r="HC33" s="55" t="e">
        <f>INDEX(#REF!,MATCH(Data!HC$5,#REF!,0),(MATCH(Data!$B33,#REF!,0)))</f>
        <v>#REF!</v>
      </c>
      <c r="HD33" s="55" t="e">
        <f>INDEX(#REF!,MATCH(Data!HD$5,#REF!,0),(MATCH(Data!$B33,#REF!,0)))</f>
        <v>#REF!</v>
      </c>
      <c r="HE33" s="55" t="e">
        <f>INDEX(#REF!,MATCH(Data!HE$5,#REF!,0),(MATCH(Data!$B33,#REF!,0)))</f>
        <v>#REF!</v>
      </c>
      <c r="HF33" s="55" t="e">
        <f>INDEX(#REF!,MATCH(Data!HF$5,#REF!,0),(MATCH(Data!$B33,#REF!,0)))</f>
        <v>#REF!</v>
      </c>
      <c r="HG33" s="55" t="e">
        <f>INDEX(#REF!,MATCH(Data!HG$5,#REF!,0),(MATCH(Data!$B33,#REF!,0)))</f>
        <v>#REF!</v>
      </c>
      <c r="HH33" s="55" t="e">
        <f>INDEX(#REF!,MATCH(Data!HH$5,#REF!,0),(MATCH(Data!$B33,#REF!,0)))</f>
        <v>#REF!</v>
      </c>
      <c r="HI33" s="55" t="e">
        <f>INDEX(#REF!,MATCH(Data!HI$5,#REF!,0),(MATCH(Data!$B33,#REF!,0)))</f>
        <v>#REF!</v>
      </c>
      <c r="HJ33" s="55" t="e">
        <f>INDEX(#REF!,MATCH(Data!HJ$5,#REF!,0),(MATCH(Data!$B33,#REF!,0)))</f>
        <v>#REF!</v>
      </c>
      <c r="HK33" s="55" t="e">
        <f>INDEX(#REF!,MATCH(Data!HK$5,#REF!,0),(MATCH(Data!$B33,#REF!,0)))</f>
        <v>#REF!</v>
      </c>
      <c r="HL33" s="55" t="e">
        <f>INDEX(#REF!,MATCH(Data!HL$5,#REF!,0),(MATCH(Data!$B33,#REF!,0)))</f>
        <v>#REF!</v>
      </c>
      <c r="HM33" s="55" t="e">
        <f>INDEX(#REF!,MATCH(Data!HM$5,#REF!,0),(MATCH(Data!$B33,#REF!,0)))</f>
        <v>#REF!</v>
      </c>
      <c r="HN33" s="55" t="e">
        <f>INDEX(#REF!,MATCH(Data!HN$5,#REF!,0),(MATCH(Data!$B33,#REF!,0)))</f>
        <v>#REF!</v>
      </c>
      <c r="HO33" s="55" t="e">
        <f>INDEX(#REF!,MATCH(Data!HO$5,#REF!,0),(MATCH(Data!$B33,#REF!,0)))</f>
        <v>#REF!</v>
      </c>
      <c r="HP33" s="55" t="e">
        <f>INDEX(#REF!,MATCH(Data!HP$5,#REF!,0),(MATCH(Data!$B33,#REF!,0)))</f>
        <v>#REF!</v>
      </c>
      <c r="HQ33" s="55" t="e">
        <f>INDEX(#REF!,MATCH(Data!HQ$5,#REF!,0),(MATCH(Data!$B33,#REF!,0)))</f>
        <v>#REF!</v>
      </c>
      <c r="HR33" s="55" t="e">
        <f>INDEX(#REF!,MATCH(Data!HR$5,#REF!,0),(MATCH(Data!$B33,#REF!,0)))</f>
        <v>#REF!</v>
      </c>
      <c r="HS33" s="55" t="e">
        <f>INDEX(#REF!,MATCH(Data!HS$5,#REF!,0),(MATCH(Data!$B33,#REF!,0)))</f>
        <v>#REF!</v>
      </c>
      <c r="HT33" s="55" t="e">
        <f>INDEX(#REF!,MATCH(Data!HT$5,#REF!,0),(MATCH(Data!$B33,#REF!,0)))</f>
        <v>#REF!</v>
      </c>
      <c r="HU33" s="55" t="e">
        <f>INDEX(#REF!,MATCH(Data!HU$5,#REF!,0),(MATCH(Data!$B33,#REF!,0)))</f>
        <v>#REF!</v>
      </c>
      <c r="HV33" s="55" t="e">
        <f>INDEX(#REF!,MATCH(Data!HV$5,#REF!,0),(MATCH(Data!$B33,#REF!,0)))</f>
        <v>#REF!</v>
      </c>
      <c r="HW33" s="55" t="e">
        <f>INDEX(#REF!,MATCH(Data!HW$5,#REF!,0),(MATCH(Data!$B33,#REF!,0)))</f>
        <v>#REF!</v>
      </c>
      <c r="HX33" s="55" t="e">
        <f>INDEX(#REF!,MATCH(Data!HX$5,#REF!,0),(MATCH(Data!$B33,#REF!,0)))</f>
        <v>#REF!</v>
      </c>
      <c r="HY33" s="55" t="e">
        <f>INDEX(#REF!,MATCH(Data!HY$5,#REF!,0),(MATCH(Data!$B33,#REF!,0)))</f>
        <v>#REF!</v>
      </c>
      <c r="HZ33" s="55" t="e">
        <f>INDEX(#REF!,MATCH(Data!HZ$5,#REF!,0),(MATCH(Data!$B33,#REF!,0)))</f>
        <v>#REF!</v>
      </c>
      <c r="IA33" s="55" t="e">
        <f>INDEX(#REF!,MATCH(Data!IA$5,#REF!,0),(MATCH(Data!$B33,#REF!,0)))</f>
        <v>#REF!</v>
      </c>
      <c r="IB33" s="55" t="e">
        <f>INDEX(#REF!,MATCH(Data!IB$5,#REF!,0),(MATCH(Data!$B33,#REF!,0)))</f>
        <v>#REF!</v>
      </c>
      <c r="IC33" s="55" t="e">
        <f>INDEX(#REF!,MATCH(Data!IC$5,#REF!,0),(MATCH(Data!$B33,#REF!,0)))</f>
        <v>#REF!</v>
      </c>
      <c r="ID33" s="55" t="e">
        <f>INDEX(#REF!,MATCH(Data!ID$5,#REF!,0),(MATCH(Data!$B33,#REF!,0)))</f>
        <v>#REF!</v>
      </c>
      <c r="IE33" s="55" t="e">
        <f>INDEX(#REF!,MATCH(Data!IE$5,#REF!,0),(MATCH(Data!$B33,#REF!,0)))</f>
        <v>#REF!</v>
      </c>
      <c r="IF33" s="55" t="e">
        <f>INDEX(#REF!,MATCH(Data!IF$5,#REF!,0),(MATCH(Data!$B33,#REF!,0)))</f>
        <v>#REF!</v>
      </c>
      <c r="IG33" s="55" t="e">
        <f>INDEX(#REF!,MATCH(Data!IG$5,#REF!,0),(MATCH(Data!$B33,#REF!,0)))</f>
        <v>#REF!</v>
      </c>
      <c r="IH33" s="55" t="e">
        <f>INDEX(#REF!,MATCH(Data!IH$5,#REF!,0),(MATCH(Data!$B33,#REF!,0)))</f>
        <v>#REF!</v>
      </c>
      <c r="II33" s="55" t="e">
        <f>INDEX(#REF!,MATCH(Data!II$5,#REF!,0),(MATCH(Data!$B33,#REF!,0)))</f>
        <v>#REF!</v>
      </c>
      <c r="IJ33" s="55"/>
    </row>
    <row r="34" spans="2:246" x14ac:dyDescent="0.35">
      <c r="B34" s="4" t="s">
        <v>90</v>
      </c>
      <c r="C34" s="10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6"/>
      <c r="AW34" s="26"/>
      <c r="AX34" s="26"/>
      <c r="AY34" s="26"/>
      <c r="AZ34" s="26"/>
      <c r="BA34" s="26"/>
      <c r="BB34" s="26"/>
      <c r="BC34" s="26"/>
      <c r="BD34" s="26"/>
      <c r="BE34" s="26"/>
      <c r="BF34" s="26"/>
      <c r="BG34" s="26"/>
      <c r="BH34" s="26"/>
      <c r="BI34" s="26"/>
      <c r="BJ34" s="26"/>
      <c r="BK34" s="26"/>
      <c r="BL34" s="26"/>
      <c r="BM34" s="26"/>
      <c r="BN34" s="26"/>
      <c r="BO34" s="26"/>
      <c r="BP34" s="26"/>
      <c r="BQ34" s="26"/>
      <c r="BR34" s="26"/>
      <c r="BS34" s="26"/>
      <c r="BT34" s="26"/>
      <c r="BU34" s="26"/>
      <c r="BV34" s="26"/>
      <c r="BW34" s="26"/>
      <c r="BX34" s="26"/>
      <c r="BY34" s="26"/>
      <c r="BZ34" s="26"/>
      <c r="CA34" s="26"/>
      <c r="CB34" s="26"/>
      <c r="CC34" s="26"/>
      <c r="CD34" s="26"/>
      <c r="CE34" s="26"/>
      <c r="CF34" s="26"/>
      <c r="CG34" s="26"/>
      <c r="CH34" s="26"/>
      <c r="CI34" s="26"/>
      <c r="CJ34" s="26"/>
      <c r="CK34" s="26"/>
      <c r="CL34" s="26"/>
      <c r="CM34" s="26"/>
      <c r="CN34" s="26"/>
      <c r="CO34" s="26"/>
      <c r="CP34" s="26"/>
      <c r="CQ34" s="26"/>
      <c r="CR34" s="26"/>
      <c r="CS34" s="26"/>
      <c r="CT34" s="26"/>
      <c r="CU34" s="26"/>
      <c r="CV34" s="26"/>
      <c r="CW34" s="26"/>
      <c r="CX34" s="26"/>
      <c r="CY34" s="26"/>
      <c r="CZ34" s="26"/>
      <c r="DA34" s="26"/>
      <c r="DB34" s="26"/>
      <c r="DC34" s="26"/>
      <c r="DD34" s="26"/>
      <c r="DE34" s="26"/>
      <c r="DF34" s="26"/>
      <c r="DG34" s="26"/>
      <c r="DH34" s="26"/>
      <c r="DI34" s="26"/>
      <c r="DJ34" s="26"/>
      <c r="DK34" s="26"/>
      <c r="DL34" s="26"/>
      <c r="DM34" s="26"/>
      <c r="DN34" s="26"/>
      <c r="DO34" s="26"/>
      <c r="DP34" s="26"/>
      <c r="DQ34" s="26"/>
      <c r="DR34" s="26"/>
      <c r="DS34" s="26"/>
      <c r="DT34" s="26"/>
      <c r="DU34" s="26"/>
      <c r="DV34" s="26"/>
      <c r="DW34" s="26"/>
      <c r="DX34" s="26"/>
      <c r="DY34" s="26"/>
      <c r="DZ34" s="26"/>
      <c r="EA34" s="26"/>
      <c r="EB34" s="26"/>
      <c r="EC34" s="26"/>
      <c r="ED34" s="26"/>
      <c r="EE34" s="26"/>
      <c r="EF34" s="26"/>
      <c r="EG34" s="26"/>
      <c r="EH34" s="26"/>
      <c r="EI34" s="26"/>
      <c r="EJ34" s="26"/>
      <c r="EK34" s="26"/>
      <c r="EL34" s="26"/>
      <c r="EM34" s="26"/>
      <c r="EN34" s="26"/>
      <c r="EO34" s="26"/>
      <c r="EP34" s="26"/>
      <c r="EQ34" s="26"/>
      <c r="ER34" s="26"/>
      <c r="ES34" s="26"/>
      <c r="ET34" s="26"/>
      <c r="EU34" s="26"/>
      <c r="EV34" s="26"/>
      <c r="EW34" s="26"/>
      <c r="EX34" s="26"/>
      <c r="EY34" s="26"/>
      <c r="EZ34" s="26"/>
      <c r="FA34" s="26"/>
      <c r="FB34" s="26"/>
      <c r="FC34" s="26"/>
      <c r="FD34" s="26"/>
      <c r="FE34" s="26"/>
      <c r="FF34" s="26"/>
      <c r="FG34" s="26"/>
      <c r="FH34" s="26"/>
      <c r="FI34" s="26"/>
      <c r="FJ34" s="26"/>
      <c r="FK34" s="26"/>
      <c r="FL34" s="26"/>
      <c r="FM34" s="26"/>
      <c r="FN34" s="26"/>
      <c r="FO34" s="26"/>
      <c r="FP34" s="26"/>
      <c r="FQ34" s="26"/>
      <c r="FR34" s="26"/>
      <c r="FS34" s="26"/>
      <c r="FT34" s="26"/>
      <c r="FU34" s="26"/>
      <c r="FV34" s="26"/>
      <c r="FW34" s="26"/>
      <c r="FX34" s="26"/>
      <c r="FY34" s="26"/>
      <c r="FZ34" s="26"/>
      <c r="GA34" s="26"/>
      <c r="GB34" s="26"/>
      <c r="GC34" s="26"/>
      <c r="GD34" s="26"/>
      <c r="GE34" s="26"/>
      <c r="GF34" s="26"/>
      <c r="GG34" s="26"/>
      <c r="GH34" s="26"/>
      <c r="GI34" s="26"/>
      <c r="GJ34" s="26"/>
      <c r="GK34" s="26"/>
      <c r="GL34" s="26"/>
      <c r="GM34" s="26"/>
      <c r="GN34" s="26"/>
      <c r="GO34" s="26"/>
      <c r="GP34" s="26"/>
      <c r="GQ34" s="26"/>
      <c r="GR34" s="26"/>
      <c r="GS34" s="26"/>
      <c r="GT34" s="26"/>
      <c r="GU34" s="26"/>
      <c r="GV34" s="26"/>
      <c r="GW34" s="26"/>
      <c r="GX34" s="26"/>
      <c r="GY34" s="26"/>
      <c r="GZ34" s="26"/>
      <c r="HA34" s="26"/>
      <c r="HB34" s="26"/>
      <c r="HC34" s="26"/>
      <c r="HD34" s="26"/>
      <c r="HE34" s="26"/>
      <c r="HF34" s="26"/>
      <c r="HG34" s="26"/>
      <c r="HH34" s="26"/>
      <c r="HI34" s="26"/>
      <c r="HJ34" s="26"/>
      <c r="HK34" s="26"/>
      <c r="HL34" s="26"/>
      <c r="HM34" s="26"/>
      <c r="HN34" s="26"/>
      <c r="HO34" s="26"/>
      <c r="HP34" s="26"/>
      <c r="HQ34" s="26"/>
      <c r="HR34" s="26"/>
      <c r="HS34" s="26"/>
      <c r="HT34" s="26"/>
      <c r="HU34" s="26"/>
      <c r="HV34" s="26"/>
      <c r="HW34" s="26"/>
      <c r="HX34" s="26"/>
      <c r="HY34" s="26"/>
      <c r="HZ34" s="26"/>
      <c r="IA34" s="26"/>
      <c r="IB34" s="26"/>
      <c r="IC34" s="26"/>
      <c r="ID34" s="26"/>
      <c r="IE34" s="26"/>
      <c r="IF34" s="26"/>
      <c r="IG34" s="26"/>
      <c r="IH34" s="26"/>
      <c r="II34" s="26"/>
      <c r="IJ34" s="26"/>
    </row>
    <row r="35" spans="2:246" ht="15" thickBot="1" x14ac:dyDescent="0.4">
      <c r="B35" s="8"/>
      <c r="C35" s="16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20"/>
      <c r="AV35" s="20"/>
      <c r="AW35" s="20"/>
      <c r="AX35" s="20"/>
      <c r="AY35" s="20"/>
      <c r="AZ35" s="20"/>
      <c r="BA35" s="20"/>
      <c r="BB35" s="20"/>
      <c r="BC35" s="20"/>
      <c r="BD35" s="20"/>
      <c r="BE35" s="20"/>
      <c r="BF35" s="20"/>
      <c r="BG35" s="20"/>
      <c r="BH35" s="20"/>
      <c r="BI35" s="20"/>
      <c r="BJ35" s="20"/>
      <c r="BK35" s="20"/>
      <c r="BL35" s="20"/>
      <c r="BM35" s="20"/>
      <c r="BN35" s="20"/>
      <c r="BO35" s="20"/>
      <c r="BP35" s="20"/>
      <c r="BQ35" s="20"/>
      <c r="BR35" s="20"/>
      <c r="BS35" s="20"/>
      <c r="BT35" s="20"/>
      <c r="BU35" s="20"/>
      <c r="BV35" s="20"/>
      <c r="BW35" s="20"/>
      <c r="BX35" s="20"/>
      <c r="BY35" s="20"/>
      <c r="BZ35" s="20"/>
      <c r="CA35" s="20"/>
      <c r="CB35" s="20"/>
      <c r="CC35" s="20"/>
      <c r="CD35" s="20"/>
      <c r="CE35" s="20"/>
      <c r="CF35" s="20"/>
      <c r="CG35" s="20"/>
      <c r="CH35" s="20"/>
      <c r="CI35" s="20"/>
      <c r="CJ35" s="20"/>
      <c r="CK35" s="20"/>
      <c r="CL35" s="20"/>
      <c r="CM35" s="20"/>
      <c r="CN35" s="20"/>
      <c r="CO35" s="20"/>
      <c r="CP35" s="20"/>
      <c r="CQ35" s="20"/>
      <c r="CR35" s="20"/>
      <c r="CS35" s="20"/>
      <c r="CT35" s="20"/>
      <c r="CU35" s="20"/>
      <c r="CV35" s="20"/>
      <c r="CW35" s="20"/>
      <c r="CX35" s="20"/>
      <c r="CY35" s="20"/>
      <c r="CZ35" s="20"/>
      <c r="DA35" s="20"/>
      <c r="DB35" s="20"/>
      <c r="DC35" s="20"/>
      <c r="DD35" s="20"/>
      <c r="DE35" s="20"/>
      <c r="DF35" s="20"/>
      <c r="DG35" s="20"/>
      <c r="DH35" s="20"/>
      <c r="DI35" s="20"/>
      <c r="DJ35" s="20"/>
      <c r="DK35" s="20"/>
      <c r="DL35" s="20"/>
      <c r="DM35" s="20"/>
      <c r="DN35" s="20"/>
      <c r="DO35" s="20"/>
      <c r="DP35" s="20"/>
      <c r="DQ35" s="20"/>
      <c r="DR35" s="20"/>
      <c r="DS35" s="20"/>
      <c r="DT35" s="20"/>
      <c r="DU35" s="20"/>
      <c r="DV35" s="20"/>
      <c r="DW35" s="20"/>
      <c r="DX35" s="20"/>
      <c r="DY35" s="20"/>
      <c r="DZ35" s="20"/>
      <c r="EA35" s="20"/>
      <c r="EB35" s="20"/>
      <c r="EC35" s="20"/>
      <c r="ED35" s="20"/>
      <c r="EE35" s="20"/>
      <c r="EF35" s="20"/>
      <c r="EG35" s="20"/>
      <c r="EH35" s="20"/>
      <c r="EI35" s="20"/>
      <c r="EJ35" s="20"/>
      <c r="EK35" s="20"/>
      <c r="EL35" s="20"/>
      <c r="EM35" s="20"/>
      <c r="EN35" s="20"/>
      <c r="EO35" s="20"/>
      <c r="EP35" s="20"/>
      <c r="EQ35" s="20"/>
      <c r="ER35" s="20"/>
      <c r="ES35" s="20"/>
      <c r="ET35" s="20"/>
      <c r="EU35" s="20"/>
      <c r="EV35" s="20"/>
      <c r="EW35" s="20"/>
      <c r="EX35" s="20"/>
      <c r="EY35" s="20"/>
      <c r="EZ35" s="20"/>
      <c r="FA35" s="20"/>
      <c r="FB35" s="20"/>
      <c r="FC35" s="20"/>
      <c r="FD35" s="20"/>
      <c r="FE35" s="20"/>
      <c r="FF35" s="20"/>
      <c r="FG35" s="20"/>
      <c r="FH35" s="20"/>
      <c r="FI35" s="20"/>
      <c r="FJ35" s="20"/>
      <c r="FK35" s="20"/>
      <c r="FL35" s="20"/>
      <c r="FM35" s="20"/>
      <c r="FN35" s="20"/>
      <c r="FO35" s="20"/>
      <c r="FP35" s="20"/>
      <c r="FQ35" s="20"/>
      <c r="FR35" s="20"/>
      <c r="FS35" s="20"/>
      <c r="FT35" s="20"/>
      <c r="FU35" s="20"/>
      <c r="FV35" s="20"/>
      <c r="FW35" s="20"/>
      <c r="FX35" s="20"/>
      <c r="FY35" s="20"/>
      <c r="FZ35" s="20"/>
      <c r="GA35" s="20"/>
      <c r="GB35" s="20"/>
      <c r="GC35" s="20"/>
      <c r="GD35" s="20"/>
      <c r="GE35" s="20"/>
      <c r="GF35" s="20"/>
      <c r="GG35" s="20"/>
      <c r="GH35" s="20"/>
      <c r="GI35" s="20"/>
      <c r="GJ35" s="20"/>
      <c r="GK35" s="20"/>
      <c r="GL35" s="20"/>
      <c r="GM35" s="20"/>
      <c r="GN35" s="20"/>
      <c r="GO35" s="20"/>
      <c r="GP35" s="20"/>
      <c r="GQ35" s="20"/>
      <c r="GR35" s="20"/>
      <c r="GS35" s="20"/>
      <c r="GT35" s="20"/>
      <c r="GU35" s="20"/>
      <c r="GV35" s="20"/>
      <c r="GW35" s="20"/>
      <c r="GX35" s="20"/>
      <c r="GY35" s="20"/>
      <c r="GZ35" s="20"/>
      <c r="HA35" s="20"/>
      <c r="HB35" s="20"/>
      <c r="HC35" s="20"/>
      <c r="HD35" s="20"/>
      <c r="HE35" s="20"/>
      <c r="HF35" s="20"/>
      <c r="HG35" s="20"/>
      <c r="HH35" s="20"/>
      <c r="HI35" s="20"/>
      <c r="HJ35" s="20"/>
      <c r="HK35" s="20"/>
      <c r="HL35" s="20"/>
      <c r="HM35" s="20"/>
      <c r="HN35" s="20"/>
      <c r="HO35" s="20"/>
      <c r="HP35" s="20"/>
      <c r="HQ35" s="20"/>
      <c r="HR35" s="20"/>
      <c r="HS35" s="20"/>
      <c r="HT35" s="20"/>
      <c r="HU35" s="20"/>
      <c r="HV35" s="20"/>
      <c r="HW35" s="20"/>
      <c r="HX35" s="20"/>
      <c r="HY35" s="20"/>
      <c r="HZ35" s="20"/>
      <c r="IA35" s="20"/>
      <c r="IB35" s="20"/>
      <c r="IC35" s="20"/>
      <c r="ID35" s="20"/>
      <c r="IE35" s="20"/>
      <c r="IF35" s="20"/>
      <c r="IG35" s="20"/>
      <c r="IH35" s="20"/>
      <c r="II35" s="20"/>
      <c r="IJ35" s="20"/>
    </row>
    <row r="36" spans="2:246" x14ac:dyDescent="0.35">
      <c r="B36" s="7" t="s">
        <v>91</v>
      </c>
      <c r="C36" s="2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A36" s="21"/>
      <c r="BB36" s="21"/>
      <c r="BC36" s="21"/>
      <c r="BD36" s="21"/>
      <c r="BE36" s="21"/>
      <c r="BF36" s="21"/>
      <c r="BG36" s="21"/>
      <c r="BH36" s="21"/>
      <c r="BI36" s="21"/>
      <c r="BJ36" s="21"/>
      <c r="BK36" s="21"/>
      <c r="BL36" s="21"/>
      <c r="BM36" s="21"/>
      <c r="BN36" s="21"/>
      <c r="BO36" s="21"/>
      <c r="BP36" s="21"/>
      <c r="BQ36" s="21"/>
      <c r="BR36" s="21"/>
      <c r="BS36" s="21"/>
      <c r="BT36" s="21"/>
      <c r="BU36" s="21"/>
      <c r="BV36" s="21"/>
      <c r="BW36" s="21"/>
      <c r="BX36" s="21"/>
      <c r="BY36" s="21"/>
      <c r="BZ36" s="21"/>
      <c r="CA36" s="21"/>
      <c r="CB36" s="21"/>
      <c r="CC36" s="21"/>
      <c r="CD36" s="21"/>
      <c r="CE36" s="21"/>
      <c r="CF36" s="21"/>
      <c r="CG36" s="21"/>
      <c r="CH36" s="21"/>
      <c r="CI36" s="21"/>
      <c r="CJ36" s="21"/>
      <c r="CK36" s="21"/>
      <c r="CL36" s="21"/>
      <c r="CM36" s="21"/>
      <c r="CN36" s="21"/>
      <c r="CO36" s="21"/>
      <c r="CP36" s="21"/>
      <c r="CQ36" s="21"/>
      <c r="CR36" s="21"/>
      <c r="CS36" s="21"/>
      <c r="CT36" s="21"/>
      <c r="CU36" s="21"/>
      <c r="CV36" s="21"/>
      <c r="CW36" s="21"/>
      <c r="CX36" s="21"/>
      <c r="CY36" s="21"/>
      <c r="CZ36" s="21"/>
      <c r="DA36" s="21"/>
      <c r="DB36" s="21"/>
      <c r="DC36" s="21"/>
      <c r="DD36" s="21"/>
      <c r="DE36" s="21"/>
      <c r="DF36" s="21"/>
      <c r="DG36" s="21"/>
      <c r="DH36" s="21"/>
      <c r="DI36" s="21"/>
      <c r="DJ36" s="21"/>
      <c r="DK36" s="21"/>
      <c r="DL36" s="21"/>
      <c r="DM36" s="21"/>
      <c r="DN36" s="21"/>
      <c r="DO36" s="21"/>
      <c r="DP36" s="21"/>
      <c r="DQ36" s="21"/>
      <c r="DR36" s="21"/>
      <c r="DS36" s="21"/>
      <c r="DT36" s="21"/>
      <c r="DU36" s="21"/>
      <c r="DV36" s="21"/>
      <c r="DW36" s="21"/>
      <c r="DX36" s="21"/>
      <c r="DY36" s="21"/>
      <c r="DZ36" s="21"/>
      <c r="EA36" s="21"/>
      <c r="EB36" s="21"/>
      <c r="EC36" s="21"/>
      <c r="ED36" s="21"/>
      <c r="EE36" s="21"/>
      <c r="EF36" s="21"/>
      <c r="EG36" s="21"/>
      <c r="EH36" s="21"/>
      <c r="EI36" s="21"/>
      <c r="EJ36" s="21"/>
      <c r="EK36" s="21"/>
      <c r="EL36" s="21"/>
      <c r="EM36" s="21"/>
      <c r="EN36" s="21"/>
      <c r="EO36" s="21"/>
      <c r="EP36" s="21"/>
      <c r="EQ36" s="21"/>
      <c r="ER36" s="21"/>
      <c r="ES36" s="21"/>
      <c r="ET36" s="21"/>
      <c r="EU36" s="21"/>
      <c r="EV36" s="21"/>
      <c r="EW36" s="21"/>
      <c r="EX36" s="21"/>
      <c r="EY36" s="21"/>
      <c r="EZ36" s="21"/>
      <c r="FA36" s="21"/>
      <c r="FB36" s="21"/>
      <c r="FC36" s="21"/>
      <c r="FD36" s="21"/>
      <c r="FE36" s="21"/>
      <c r="FF36" s="21"/>
      <c r="FG36" s="21"/>
      <c r="FH36" s="21"/>
      <c r="FI36" s="21"/>
      <c r="FJ36" s="21"/>
      <c r="FK36" s="21"/>
      <c r="FL36" s="21"/>
      <c r="FM36" s="21"/>
      <c r="FN36" s="21"/>
      <c r="FO36" s="21"/>
      <c r="FP36" s="21"/>
      <c r="FQ36" s="21"/>
      <c r="FR36" s="21"/>
      <c r="FS36" s="21"/>
      <c r="FT36" s="21"/>
      <c r="FU36" s="21"/>
      <c r="FV36" s="21"/>
      <c r="FW36" s="21"/>
      <c r="FX36" s="21"/>
      <c r="FY36" s="21"/>
      <c r="FZ36" s="21"/>
      <c r="GA36" s="21"/>
      <c r="GB36" s="21"/>
      <c r="GC36" s="21"/>
      <c r="GD36" s="21"/>
      <c r="GE36" s="21"/>
      <c r="GF36" s="21"/>
      <c r="GG36" s="21"/>
      <c r="GH36" s="21"/>
      <c r="GI36" s="21"/>
      <c r="GJ36" s="21"/>
      <c r="GK36" s="21"/>
      <c r="GL36" s="21"/>
      <c r="GM36" s="21"/>
      <c r="GN36" s="21"/>
      <c r="GO36" s="21"/>
      <c r="GP36" s="21"/>
      <c r="GQ36" s="21"/>
      <c r="GR36" s="21"/>
      <c r="GS36" s="21"/>
      <c r="GT36" s="21"/>
      <c r="GU36" s="21"/>
      <c r="GV36" s="21"/>
      <c r="GW36" s="21"/>
      <c r="GX36" s="21"/>
      <c r="GY36" s="21"/>
      <c r="GZ36" s="21"/>
      <c r="HA36" s="21"/>
      <c r="HB36" s="21"/>
      <c r="HC36" s="21"/>
      <c r="HD36" s="21"/>
      <c r="HE36" s="21"/>
      <c r="HF36" s="21"/>
      <c r="HG36" s="21"/>
      <c r="HH36" s="21"/>
      <c r="HI36" s="21"/>
      <c r="HJ36" s="21"/>
      <c r="HK36" s="21"/>
      <c r="HL36" s="21"/>
      <c r="HM36" s="21"/>
      <c r="HN36" s="21"/>
      <c r="HO36" s="21"/>
      <c r="HP36" s="21"/>
      <c r="HQ36" s="21"/>
      <c r="HR36" s="21"/>
      <c r="HS36" s="21"/>
      <c r="HT36" s="21"/>
      <c r="HU36" s="21"/>
      <c r="HV36" s="21"/>
      <c r="HW36" s="21"/>
      <c r="HX36" s="21"/>
      <c r="HY36" s="21"/>
      <c r="HZ36" s="21"/>
      <c r="IA36" s="21"/>
      <c r="IB36" s="21"/>
      <c r="IC36" s="21"/>
      <c r="ID36" s="21"/>
      <c r="IE36" s="21"/>
      <c r="IF36" s="21"/>
      <c r="IG36" s="21"/>
      <c r="IH36" s="21"/>
      <c r="II36" s="21"/>
      <c r="IJ36" s="21"/>
    </row>
    <row r="37" spans="2:246" x14ac:dyDescent="0.35">
      <c r="B37" s="4" t="s">
        <v>92</v>
      </c>
      <c r="C37" s="12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  <c r="FU37" s="5"/>
      <c r="FV37" s="5"/>
      <c r="FW37" s="5"/>
      <c r="FX37" s="5"/>
      <c r="FY37" s="5"/>
      <c r="FZ37" s="5"/>
      <c r="GA37" s="5"/>
      <c r="GB37" s="5"/>
      <c r="GC37" s="5"/>
      <c r="GD37" s="5"/>
      <c r="GE37" s="5"/>
      <c r="GF37" s="5"/>
      <c r="GG37" s="5"/>
      <c r="GH37" s="5"/>
      <c r="GI37" s="5"/>
      <c r="GJ37" s="5"/>
      <c r="GK37" s="5"/>
      <c r="GL37" s="5"/>
      <c r="GM37" s="5"/>
      <c r="GN37" s="5"/>
      <c r="GO37" s="5"/>
      <c r="GP37" s="5"/>
      <c r="GQ37" s="5"/>
      <c r="GR37" s="5"/>
      <c r="GS37" s="5"/>
      <c r="GT37" s="5"/>
      <c r="GU37" s="5"/>
      <c r="GV37" s="5"/>
      <c r="GW37" s="5"/>
      <c r="GX37" s="5"/>
      <c r="GY37" s="5"/>
      <c r="GZ37" s="5"/>
      <c r="HA37" s="5"/>
      <c r="HB37" s="5"/>
      <c r="HC37" s="5"/>
      <c r="HD37" s="5"/>
      <c r="HE37" s="5"/>
      <c r="HF37" s="5"/>
      <c r="HG37" s="5"/>
      <c r="HH37" s="5"/>
      <c r="HI37" s="5"/>
      <c r="HJ37" s="5"/>
      <c r="HK37" s="5"/>
      <c r="HL37" s="5"/>
      <c r="HM37" s="5"/>
      <c r="HN37" s="5"/>
      <c r="HO37" s="5"/>
      <c r="HP37" s="5"/>
      <c r="HQ37" s="5"/>
      <c r="HR37" s="5"/>
      <c r="HS37" s="5"/>
      <c r="HT37" s="5"/>
      <c r="HU37" s="5"/>
      <c r="HV37" s="5"/>
      <c r="HW37" s="5"/>
      <c r="HX37" s="5"/>
      <c r="HY37" s="5"/>
      <c r="HZ37" s="5"/>
      <c r="IA37" s="5"/>
      <c r="IB37" s="5"/>
      <c r="IC37" s="5"/>
      <c r="ID37" s="5"/>
      <c r="IE37" s="5"/>
      <c r="IF37" s="5"/>
      <c r="IG37" s="5"/>
      <c r="IH37" s="5"/>
      <c r="II37" s="5"/>
      <c r="IJ37" s="5"/>
    </row>
    <row r="38" spans="2:246" ht="15" thickBot="1" x14ac:dyDescent="0.4">
      <c r="B38" s="6"/>
      <c r="C38" s="13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/>
      <c r="AR38" s="20"/>
      <c r="AS38" s="20"/>
      <c r="AT38" s="20"/>
      <c r="AU38" s="20"/>
      <c r="AV38" s="20"/>
      <c r="AW38" s="20"/>
      <c r="AX38" s="20"/>
      <c r="AY38" s="20"/>
      <c r="AZ38" s="20"/>
      <c r="BA38" s="20"/>
      <c r="BB38" s="20"/>
      <c r="BC38" s="20"/>
      <c r="BD38" s="20"/>
      <c r="BE38" s="20"/>
      <c r="BF38" s="20"/>
      <c r="BG38" s="20"/>
      <c r="BH38" s="20"/>
      <c r="BI38" s="20"/>
      <c r="BJ38" s="20"/>
      <c r="BK38" s="20"/>
      <c r="BL38" s="20"/>
      <c r="BM38" s="20"/>
      <c r="BN38" s="20"/>
      <c r="BO38" s="20"/>
      <c r="BP38" s="20"/>
      <c r="BQ38" s="20"/>
      <c r="BR38" s="20"/>
      <c r="BS38" s="20"/>
      <c r="BT38" s="20"/>
      <c r="BU38" s="20"/>
      <c r="BV38" s="20"/>
      <c r="BW38" s="20"/>
      <c r="BX38" s="20"/>
      <c r="BY38" s="20"/>
      <c r="BZ38" s="20"/>
      <c r="CA38" s="20"/>
      <c r="CB38" s="20"/>
      <c r="CC38" s="20"/>
      <c r="CD38" s="20"/>
      <c r="CE38" s="20"/>
      <c r="CF38" s="20"/>
      <c r="CG38" s="20"/>
      <c r="CH38" s="20"/>
      <c r="CI38" s="20"/>
      <c r="CJ38" s="20"/>
      <c r="CK38" s="20"/>
      <c r="CL38" s="20"/>
      <c r="CM38" s="20"/>
      <c r="CN38" s="20"/>
      <c r="CO38" s="20"/>
      <c r="CP38" s="20"/>
      <c r="CQ38" s="20"/>
      <c r="CR38" s="20"/>
      <c r="CS38" s="20"/>
      <c r="CT38" s="20"/>
      <c r="CU38" s="20"/>
      <c r="CV38" s="20"/>
      <c r="CW38" s="20"/>
      <c r="CX38" s="20"/>
      <c r="CY38" s="20"/>
      <c r="CZ38" s="20"/>
      <c r="DA38" s="20"/>
      <c r="DB38" s="20"/>
      <c r="DC38" s="20"/>
      <c r="DD38" s="20"/>
      <c r="DE38" s="20"/>
      <c r="DF38" s="20"/>
      <c r="DG38" s="20"/>
      <c r="DH38" s="20"/>
      <c r="DI38" s="20"/>
      <c r="DJ38" s="20"/>
      <c r="DK38" s="20"/>
      <c r="DL38" s="20"/>
      <c r="DM38" s="20"/>
      <c r="DN38" s="20"/>
      <c r="DO38" s="20"/>
      <c r="DP38" s="20"/>
      <c r="DQ38" s="20"/>
      <c r="DR38" s="20"/>
      <c r="DS38" s="20"/>
      <c r="DT38" s="20"/>
      <c r="DU38" s="20"/>
      <c r="DV38" s="20"/>
      <c r="DW38" s="20"/>
      <c r="DX38" s="20"/>
      <c r="DY38" s="20"/>
      <c r="DZ38" s="20"/>
      <c r="EA38" s="20"/>
      <c r="EB38" s="20"/>
      <c r="EC38" s="20"/>
      <c r="ED38" s="20"/>
      <c r="EE38" s="20"/>
      <c r="EF38" s="20"/>
      <c r="EG38" s="20"/>
      <c r="EH38" s="20"/>
      <c r="EI38" s="20"/>
      <c r="EJ38" s="20"/>
      <c r="EK38" s="20"/>
      <c r="EL38" s="20"/>
      <c r="EM38" s="20"/>
      <c r="EN38" s="20"/>
      <c r="EO38" s="20"/>
      <c r="EP38" s="20"/>
      <c r="EQ38" s="20"/>
      <c r="ER38" s="20"/>
      <c r="ES38" s="20"/>
      <c r="ET38" s="20"/>
      <c r="EU38" s="20"/>
      <c r="EV38" s="20"/>
      <c r="EW38" s="20"/>
      <c r="EX38" s="20"/>
      <c r="EY38" s="20"/>
      <c r="EZ38" s="20"/>
      <c r="FA38" s="20"/>
      <c r="FB38" s="20"/>
      <c r="FC38" s="20"/>
      <c r="FD38" s="20"/>
      <c r="FE38" s="20"/>
      <c r="FF38" s="20"/>
      <c r="FG38" s="20"/>
      <c r="FH38" s="20"/>
      <c r="FI38" s="20"/>
      <c r="FJ38" s="20"/>
      <c r="FK38" s="20"/>
      <c r="FL38" s="20"/>
      <c r="FM38" s="20"/>
      <c r="FN38" s="20"/>
      <c r="FO38" s="20"/>
      <c r="FP38" s="20"/>
      <c r="FQ38" s="20"/>
      <c r="FR38" s="20"/>
      <c r="FS38" s="20"/>
      <c r="FT38" s="20"/>
      <c r="FU38" s="20"/>
      <c r="FV38" s="20"/>
      <c r="FW38" s="20"/>
      <c r="FX38" s="20"/>
      <c r="FY38" s="20"/>
      <c r="FZ38" s="20"/>
      <c r="GA38" s="20"/>
      <c r="GB38" s="20"/>
      <c r="GC38" s="20"/>
      <c r="GD38" s="20"/>
      <c r="GE38" s="20"/>
      <c r="GF38" s="20"/>
      <c r="GG38" s="20"/>
      <c r="GH38" s="20"/>
      <c r="GI38" s="20"/>
      <c r="GJ38" s="20"/>
      <c r="GK38" s="20"/>
      <c r="GL38" s="20"/>
      <c r="GM38" s="20"/>
      <c r="GN38" s="20"/>
      <c r="GO38" s="20"/>
      <c r="GP38" s="20"/>
      <c r="GQ38" s="20"/>
      <c r="GR38" s="20"/>
      <c r="GS38" s="20"/>
      <c r="GT38" s="20"/>
      <c r="GU38" s="20"/>
      <c r="GV38" s="20"/>
      <c r="GW38" s="20"/>
      <c r="GX38" s="20"/>
      <c r="GY38" s="20"/>
      <c r="GZ38" s="20"/>
      <c r="HA38" s="20"/>
      <c r="HB38" s="20"/>
      <c r="HC38" s="20"/>
      <c r="HD38" s="20"/>
      <c r="HE38" s="20"/>
      <c r="HF38" s="20"/>
      <c r="HG38" s="20"/>
      <c r="HH38" s="20"/>
      <c r="HI38" s="20"/>
      <c r="HJ38" s="20"/>
      <c r="HK38" s="20"/>
      <c r="HL38" s="20"/>
      <c r="HM38" s="20"/>
      <c r="HN38" s="20"/>
      <c r="HO38" s="20"/>
      <c r="HP38" s="20"/>
      <c r="HQ38" s="20"/>
      <c r="HR38" s="20"/>
      <c r="HS38" s="20"/>
      <c r="HT38" s="20"/>
      <c r="HU38" s="20"/>
      <c r="HV38" s="20"/>
      <c r="HW38" s="20"/>
      <c r="HX38" s="20"/>
      <c r="HY38" s="20"/>
      <c r="HZ38" s="20"/>
      <c r="IA38" s="20"/>
      <c r="IB38" s="20"/>
      <c r="IC38" s="20"/>
      <c r="ID38" s="20"/>
      <c r="IE38" s="20"/>
      <c r="IF38" s="20"/>
      <c r="IG38" s="20"/>
      <c r="IH38" s="20"/>
      <c r="II38" s="20"/>
      <c r="IJ38" s="20"/>
    </row>
    <row r="39" spans="2:246" x14ac:dyDescent="0.35">
      <c r="GL39" s="59"/>
    </row>
    <row r="40" spans="2:246" s="57" customFormat="1" x14ac:dyDescent="0.35"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8"/>
      <c r="AC40" s="58"/>
      <c r="AD40" s="58"/>
      <c r="AE40" s="58"/>
      <c r="AF40" s="58"/>
      <c r="AG40" s="58"/>
      <c r="AH40" s="58"/>
      <c r="AI40" s="58"/>
      <c r="AJ40" s="58"/>
      <c r="AK40" s="58"/>
      <c r="AL40" s="58"/>
      <c r="AM40" s="58"/>
      <c r="AN40" s="58"/>
      <c r="AO40" s="58"/>
      <c r="AP40" s="58"/>
      <c r="AQ40" s="58"/>
      <c r="AR40" s="58"/>
      <c r="AS40" s="58"/>
      <c r="AT40" s="58"/>
      <c r="AU40" s="58"/>
      <c r="AV40" s="58"/>
      <c r="AW40" s="58"/>
      <c r="AX40" s="58"/>
      <c r="AY40" s="58"/>
      <c r="AZ40" s="58"/>
      <c r="BA40" s="58"/>
      <c r="BB40" s="58"/>
      <c r="BC40" s="58"/>
      <c r="BD40" s="58"/>
      <c r="BE40" s="58"/>
      <c r="BF40" s="58"/>
      <c r="BG40" s="58"/>
      <c r="BH40" s="58"/>
      <c r="BI40" s="58"/>
      <c r="BJ40" s="58"/>
      <c r="BK40" s="58"/>
      <c r="BL40" s="58"/>
      <c r="BM40" s="58"/>
      <c r="BN40" s="58"/>
      <c r="BO40" s="58"/>
      <c r="BP40" s="58"/>
      <c r="BQ40" s="58"/>
      <c r="BR40" s="58"/>
      <c r="BS40" s="58"/>
      <c r="BT40" s="58"/>
      <c r="BU40" s="58"/>
      <c r="BV40" s="58"/>
      <c r="BW40" s="58"/>
      <c r="BX40" s="58"/>
      <c r="BY40" s="58"/>
      <c r="BZ40" s="58"/>
      <c r="CA40" s="58"/>
      <c r="CB40" s="58"/>
      <c r="CC40" s="58"/>
      <c r="CD40" s="58"/>
      <c r="CE40" s="58"/>
      <c r="CF40" s="58"/>
      <c r="CG40" s="58"/>
      <c r="CH40" s="58"/>
      <c r="CI40" s="58"/>
      <c r="CJ40" s="58"/>
      <c r="CK40" s="58"/>
      <c r="CL40" s="58"/>
      <c r="CM40" s="58"/>
      <c r="CN40" s="58"/>
      <c r="CO40" s="58"/>
      <c r="CP40" s="58"/>
      <c r="CQ40" s="58"/>
      <c r="CR40" s="58"/>
      <c r="CS40" s="58"/>
      <c r="CT40" s="58"/>
      <c r="CU40" s="58"/>
      <c r="CV40" s="58"/>
      <c r="CW40" s="58"/>
      <c r="CX40" s="58"/>
      <c r="CY40" s="58"/>
      <c r="CZ40" s="58"/>
      <c r="DA40" s="58"/>
      <c r="DB40" s="58"/>
      <c r="DC40" s="58"/>
      <c r="DD40" s="58"/>
      <c r="DE40" s="58"/>
      <c r="DF40" s="58"/>
      <c r="DG40" s="58"/>
      <c r="DH40" s="58"/>
      <c r="DI40" s="58"/>
      <c r="DJ40" s="58"/>
      <c r="DK40" s="58"/>
      <c r="DL40" s="58"/>
      <c r="DM40" s="58"/>
      <c r="DN40" s="58"/>
      <c r="DO40" s="58"/>
      <c r="DP40" s="58"/>
      <c r="DQ40" s="58"/>
      <c r="DR40" s="58"/>
      <c r="DS40" s="58"/>
      <c r="DT40" s="58"/>
      <c r="DU40" s="58"/>
      <c r="DV40" s="58"/>
      <c r="DW40" s="58"/>
      <c r="DX40" s="58"/>
      <c r="DY40" s="58"/>
      <c r="DZ40" s="58"/>
      <c r="EA40" s="58"/>
      <c r="EB40" s="58"/>
      <c r="EC40" s="58"/>
      <c r="ED40" s="58"/>
      <c r="EE40" s="58"/>
      <c r="EF40" s="58"/>
      <c r="EG40" s="58"/>
      <c r="EH40" s="58"/>
      <c r="EI40" s="58"/>
      <c r="EJ40" s="58"/>
      <c r="EK40" s="58"/>
      <c r="EL40" s="58"/>
      <c r="EM40" s="58"/>
      <c r="EN40" s="58"/>
      <c r="EO40" s="58"/>
      <c r="EP40" s="58"/>
      <c r="EQ40" s="58"/>
      <c r="ER40" s="58"/>
      <c r="ES40" s="58"/>
      <c r="ET40" s="58"/>
      <c r="EU40" s="58"/>
      <c r="EV40" s="58"/>
      <c r="EW40" s="58"/>
      <c r="EX40" s="58"/>
      <c r="EY40" s="58"/>
      <c r="EZ40" s="58"/>
      <c r="FA40" s="58"/>
      <c r="FB40" s="58"/>
      <c r="FC40" s="58"/>
      <c r="FD40" s="58"/>
      <c r="FE40" s="58"/>
      <c r="FF40" s="58"/>
      <c r="FG40" s="58"/>
      <c r="FH40" s="58"/>
      <c r="FI40" s="58"/>
      <c r="FJ40" s="58"/>
      <c r="FK40" s="58"/>
      <c r="FL40" s="58"/>
      <c r="FM40" s="58"/>
      <c r="FN40" s="58"/>
      <c r="FO40" s="58"/>
      <c r="FP40" s="58"/>
      <c r="FQ40" s="58"/>
      <c r="FR40" s="58"/>
      <c r="FS40" s="58"/>
      <c r="FT40" s="58"/>
      <c r="FU40" s="58"/>
      <c r="FV40" s="58"/>
      <c r="FW40" s="58"/>
      <c r="FX40" s="58"/>
      <c r="FY40" s="58"/>
      <c r="FZ40" s="58"/>
      <c r="GA40" s="58"/>
      <c r="GB40" s="58"/>
      <c r="GC40" s="58"/>
      <c r="GD40" s="58"/>
      <c r="GE40" s="58"/>
      <c r="GF40" s="58"/>
      <c r="GG40" s="58"/>
      <c r="GH40" s="58"/>
      <c r="GI40" s="58"/>
      <c r="GJ40" s="58"/>
      <c r="GK40" s="58"/>
      <c r="GL40" s="58"/>
      <c r="GM40" s="58"/>
      <c r="GN40" s="58"/>
      <c r="GO40" s="58"/>
      <c r="GP40" s="58"/>
      <c r="GQ40" s="58"/>
      <c r="GR40" s="58"/>
      <c r="GS40" s="58"/>
      <c r="GT40" s="58"/>
      <c r="GU40" s="58"/>
      <c r="GV40" s="58"/>
      <c r="GW40" s="58"/>
      <c r="GX40" s="58"/>
      <c r="GY40" s="58"/>
      <c r="GZ40" s="58"/>
      <c r="HA40" s="58"/>
      <c r="HB40" s="58"/>
      <c r="HC40" s="58"/>
      <c r="HD40" s="58"/>
      <c r="HE40" s="58"/>
      <c r="HF40" s="58"/>
      <c r="HG40" s="58"/>
      <c r="HH40" s="58"/>
      <c r="HI40" s="58"/>
      <c r="HJ40" s="58"/>
      <c r="HK40" s="58"/>
      <c r="HL40" s="58"/>
      <c r="HM40" s="58"/>
      <c r="HN40" s="58"/>
      <c r="HO40" s="58"/>
      <c r="HP40" s="58"/>
      <c r="HQ40" s="58"/>
      <c r="HR40" s="58"/>
    </row>
    <row r="41" spans="2:246" s="57" customFormat="1" x14ac:dyDescent="0.35">
      <c r="B41" s="57" t="s">
        <v>97</v>
      </c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58"/>
      <c r="BB41" s="58"/>
      <c r="BC41" s="58"/>
      <c r="BD41" s="58"/>
      <c r="BE41" s="58"/>
      <c r="BF41" s="58"/>
      <c r="BG41" s="58"/>
      <c r="BH41" s="58"/>
      <c r="BI41" s="58"/>
      <c r="BJ41" s="58"/>
      <c r="BK41" s="58"/>
      <c r="BL41" s="58"/>
      <c r="BM41" s="58"/>
      <c r="BN41" s="58"/>
      <c r="BO41" s="58"/>
      <c r="BP41" s="58"/>
      <c r="BQ41" s="58"/>
      <c r="BR41" s="58"/>
      <c r="BS41" s="58"/>
      <c r="BT41" s="58"/>
      <c r="BU41" s="58"/>
      <c r="BV41" s="58"/>
      <c r="BW41" s="58"/>
      <c r="BX41" s="58"/>
      <c r="BY41" s="58"/>
      <c r="BZ41" s="58"/>
      <c r="CA41" s="58"/>
      <c r="CB41" s="58"/>
      <c r="CC41" s="58"/>
      <c r="CD41" s="58"/>
      <c r="CE41" s="58"/>
      <c r="CF41" s="58"/>
      <c r="CG41" s="58"/>
      <c r="CH41" s="58"/>
      <c r="CI41" s="58"/>
      <c r="CJ41" s="58"/>
      <c r="CK41" s="58"/>
      <c r="CL41" s="58"/>
      <c r="CM41" s="58"/>
      <c r="CN41" s="58"/>
      <c r="CO41" s="58"/>
      <c r="CP41" s="58"/>
      <c r="CQ41" s="58"/>
      <c r="CR41" s="58"/>
      <c r="CS41" s="58"/>
      <c r="CT41" s="58"/>
      <c r="CU41" s="58"/>
      <c r="CV41" s="58"/>
      <c r="CW41" s="58"/>
      <c r="CX41" s="58"/>
      <c r="CY41" s="58"/>
      <c r="CZ41" s="58"/>
      <c r="DA41" s="58"/>
      <c r="DB41" s="58"/>
      <c r="DC41" s="58"/>
      <c r="DD41" s="58"/>
      <c r="DE41" s="58"/>
      <c r="DF41" s="58"/>
      <c r="DG41" s="58"/>
      <c r="DH41" s="58"/>
      <c r="DI41" s="58"/>
      <c r="DJ41" s="58"/>
      <c r="DK41" s="58"/>
      <c r="DL41" s="58"/>
      <c r="DM41" s="58"/>
      <c r="DN41" s="58"/>
      <c r="DO41" s="58"/>
      <c r="DP41" s="58"/>
      <c r="DQ41" s="58"/>
      <c r="DR41" s="58"/>
      <c r="DS41" s="58"/>
      <c r="DT41" s="58"/>
      <c r="DU41" s="58"/>
      <c r="DV41" s="58"/>
      <c r="DW41" s="58"/>
      <c r="DX41" s="58"/>
      <c r="DY41" s="58"/>
      <c r="DZ41" s="58"/>
      <c r="EA41" s="58"/>
      <c r="EB41" s="58"/>
      <c r="EC41" s="58"/>
      <c r="ED41" s="58"/>
      <c r="EE41" s="58"/>
      <c r="EF41" s="58"/>
      <c r="EG41" s="58"/>
      <c r="EH41" s="58"/>
      <c r="EI41" s="58"/>
      <c r="EJ41" s="58"/>
      <c r="EK41" s="58"/>
      <c r="EL41" s="58"/>
      <c r="EM41" s="58"/>
      <c r="EN41" s="58"/>
      <c r="EO41" s="58"/>
      <c r="EP41" s="58"/>
      <c r="EQ41" s="58"/>
      <c r="ER41" s="58"/>
      <c r="ES41" s="58"/>
      <c r="ET41" s="58"/>
      <c r="EU41" s="58"/>
      <c r="EV41" s="58"/>
      <c r="EW41" s="58"/>
      <c r="EX41" s="58"/>
      <c r="EY41" s="58"/>
      <c r="EZ41" s="58"/>
      <c r="FA41" s="58"/>
      <c r="FB41" s="58"/>
      <c r="FC41" s="58"/>
      <c r="FD41" s="58"/>
      <c r="FE41" s="58"/>
      <c r="FF41" s="58"/>
      <c r="FG41" s="58"/>
      <c r="FH41" s="58"/>
      <c r="FI41" s="58"/>
      <c r="FJ41" s="58"/>
      <c r="FK41" s="58"/>
      <c r="FL41" s="58"/>
      <c r="FM41" s="58"/>
      <c r="FN41" s="58"/>
      <c r="FO41" s="58"/>
      <c r="FP41" s="58"/>
      <c r="FQ41" s="58"/>
      <c r="FR41" s="58"/>
      <c r="FS41" s="58"/>
      <c r="FT41" s="58"/>
      <c r="FU41" s="58"/>
      <c r="FV41" s="58"/>
      <c r="FW41" s="58"/>
      <c r="FX41" s="58"/>
      <c r="FY41" s="58"/>
      <c r="FZ41" s="58"/>
      <c r="GA41" s="58"/>
      <c r="GB41" s="58"/>
      <c r="GC41" s="58"/>
      <c r="GD41" s="58"/>
      <c r="GE41" s="58"/>
      <c r="GF41" s="58"/>
      <c r="GG41" s="58"/>
      <c r="GH41" s="58"/>
      <c r="GI41" s="58"/>
      <c r="GJ41" s="58"/>
      <c r="GK41" s="58"/>
      <c r="GL41" s="58"/>
      <c r="GM41" s="58"/>
      <c r="GN41" s="58"/>
      <c r="GO41" s="58"/>
      <c r="GP41" s="58"/>
      <c r="GQ41" s="58"/>
      <c r="GR41" s="58"/>
      <c r="GS41" s="58"/>
      <c r="GT41" s="58"/>
      <c r="GU41" s="58"/>
      <c r="GV41" s="58"/>
      <c r="GW41" s="58"/>
      <c r="GX41" s="58"/>
      <c r="GY41" s="58"/>
      <c r="GZ41" s="58"/>
      <c r="HA41" s="58"/>
      <c r="HB41" s="58"/>
      <c r="HC41" s="58"/>
      <c r="HD41" s="58"/>
      <c r="HE41" s="58"/>
      <c r="HF41" s="58"/>
      <c r="HG41" s="58"/>
      <c r="HH41" s="58"/>
      <c r="HI41" s="58"/>
      <c r="HJ41" s="58"/>
      <c r="HK41" s="58"/>
      <c r="HL41" s="58"/>
      <c r="HM41" s="58"/>
      <c r="HN41" s="58"/>
      <c r="HO41" s="58"/>
      <c r="HP41" s="58"/>
      <c r="HQ41" s="58"/>
      <c r="HR41" s="58"/>
    </row>
    <row r="42" spans="2:246" s="57" customFormat="1" x14ac:dyDescent="0.35">
      <c r="D42" s="60">
        <v>2.3325299999999998E-3</v>
      </c>
      <c r="E42" s="60">
        <v>1.99299E-3</v>
      </c>
      <c r="F42" s="60">
        <v>1.71455E-3</v>
      </c>
      <c r="G42" s="60">
        <v>1.1469E-3</v>
      </c>
      <c r="H42" s="60">
        <v>9.3251E-4</v>
      </c>
      <c r="I42" s="60">
        <v>1.63181E-3</v>
      </c>
      <c r="J42" s="60">
        <v>1.4970900000000002E-3</v>
      </c>
      <c r="K42" s="60">
        <v>1.7805199999999998E-3</v>
      </c>
      <c r="L42" s="60">
        <v>2.1781500000000002E-3</v>
      </c>
      <c r="M42" s="60">
        <v>2.3213800000000001E-3</v>
      </c>
      <c r="N42" s="60">
        <v>2.9479200000000001E-3</v>
      </c>
      <c r="O42" s="60">
        <v>2.5625599999999998E-3</v>
      </c>
      <c r="P42" s="60">
        <v>2.3277900000000002E-3</v>
      </c>
      <c r="Q42" s="60">
        <v>1.9347700000000002E-3</v>
      </c>
      <c r="R42" s="60">
        <v>1.8877799999999999E-3</v>
      </c>
      <c r="S42" s="60">
        <v>1.2813600000000001E-3</v>
      </c>
      <c r="T42" s="60">
        <v>1.2645600000000001E-3</v>
      </c>
      <c r="U42" s="60">
        <v>1.3005200000000001E-3</v>
      </c>
      <c r="V42" s="60">
        <v>9.7000999999999999E-4</v>
      </c>
      <c r="W42" s="60">
        <v>1.6632700000000001E-3</v>
      </c>
      <c r="X42" s="60">
        <v>1.11826E-3</v>
      </c>
      <c r="Y42" s="60">
        <v>7.8232999999999992E-4</v>
      </c>
      <c r="Z42" s="60">
        <v>9.7517999999999997E-4</v>
      </c>
      <c r="AA42" s="60">
        <v>4.7911000000000004E-4</v>
      </c>
      <c r="AB42" s="60">
        <v>1.4562000000000001E-4</v>
      </c>
      <c r="AC42" s="60">
        <v>-1.27E-4</v>
      </c>
      <c r="AD42" s="60">
        <v>-1.0992E-4</v>
      </c>
      <c r="AE42" s="60">
        <v>-7.8136999999999998E-4</v>
      </c>
      <c r="AF42" s="60">
        <v>-1.2578300000000001E-3</v>
      </c>
      <c r="AG42" s="60">
        <v>-5.7863999999999995E-4</v>
      </c>
      <c r="AH42" s="60">
        <v>-5.1942999999999998E-4</v>
      </c>
      <c r="AI42" s="60">
        <v>-6.1605999999999998E-4</v>
      </c>
      <c r="AJ42" s="60">
        <v>-8.2792E-4</v>
      </c>
      <c r="AK42" s="60">
        <v>-1.4284600000000001E-3</v>
      </c>
      <c r="AL42" s="60">
        <v>-2.1679899999999998E-3</v>
      </c>
      <c r="AM42" s="60">
        <v>-1.0128699999999999E-3</v>
      </c>
      <c r="AN42" s="60">
        <v>-1.4834399999999999E-3</v>
      </c>
      <c r="AO42" s="60">
        <v>-1.26224E-3</v>
      </c>
      <c r="AP42" s="60">
        <v>-9.7951000000000006E-4</v>
      </c>
      <c r="AQ42" s="60">
        <v>-1.1367700000000001E-3</v>
      </c>
      <c r="AR42" s="60">
        <v>-1.1367700000000001E-3</v>
      </c>
      <c r="AS42" s="60">
        <v>-1.4999199999999999E-3</v>
      </c>
      <c r="AT42" s="60">
        <v>-2.0502300000000001E-3</v>
      </c>
      <c r="AU42" s="60">
        <v>-1.2787100000000002E-3</v>
      </c>
      <c r="AV42" s="60">
        <v>-1.0950699999999999E-3</v>
      </c>
      <c r="AW42" s="60">
        <v>-9.7550000000000002E-4</v>
      </c>
      <c r="AX42" s="60">
        <v>-1.1379699999999999E-3</v>
      </c>
      <c r="AY42" s="60">
        <v>-7.6278999999999995E-4</v>
      </c>
      <c r="AZ42" s="60">
        <v>-8.1840000000000002E-5</v>
      </c>
      <c r="BA42" s="60">
        <v>-6.3173999999999999E-4</v>
      </c>
      <c r="BB42" s="60">
        <v>-1.1509999999999998E-5</v>
      </c>
      <c r="BC42" s="60">
        <v>7.941E-5</v>
      </c>
      <c r="BD42" s="60">
        <v>1.7929E-4</v>
      </c>
      <c r="BE42" s="60">
        <v>-1.8408999999999998E-4</v>
      </c>
      <c r="BF42" s="60">
        <v>4.7960999999999994E-4</v>
      </c>
      <c r="BG42" s="60">
        <v>5.8042999999999994E-4</v>
      </c>
      <c r="BH42" s="60">
        <v>6.3387000000000003E-4</v>
      </c>
      <c r="BI42" s="60">
        <v>1.0179199999999998E-3</v>
      </c>
      <c r="BJ42" s="60">
        <v>4.0081999999999997E-4</v>
      </c>
      <c r="BK42" s="60">
        <v>2.5207000000000002E-4</v>
      </c>
      <c r="BL42" s="60">
        <v>-3.5576999999999999E-4</v>
      </c>
      <c r="BM42" s="60">
        <v>-4.6104000000000002E-4</v>
      </c>
      <c r="BN42" s="60">
        <v>-6.5939999999999998E-4</v>
      </c>
      <c r="BO42" s="60">
        <v>-3.2424E-4</v>
      </c>
      <c r="BP42" s="60">
        <v>-3.6046E-4</v>
      </c>
      <c r="BQ42" s="60">
        <v>-3.5582000000000002E-4</v>
      </c>
      <c r="BR42" s="60">
        <v>-5.6699999999999999E-6</v>
      </c>
      <c r="BS42" s="60">
        <v>5.9509999999999998E-5</v>
      </c>
      <c r="BT42" s="60">
        <v>-3.9721E-4</v>
      </c>
      <c r="BU42" s="60">
        <v>-4.1354E-4</v>
      </c>
      <c r="BV42" s="60">
        <v>-3.6552000000000004E-4</v>
      </c>
      <c r="BW42" s="60">
        <v>-4.4736999999999999E-4</v>
      </c>
      <c r="BX42" s="60">
        <v>-2.4096E-4</v>
      </c>
      <c r="BY42" s="60">
        <v>5.5212999999999996E-4</v>
      </c>
      <c r="BZ42" s="60">
        <v>6.5002000000000007E-4</v>
      </c>
      <c r="CA42" s="60">
        <v>5.5697000000000006E-4</v>
      </c>
      <c r="CB42" s="60">
        <v>4.4395999999999997E-4</v>
      </c>
      <c r="CC42" s="60">
        <v>9.6201999999999995E-4</v>
      </c>
      <c r="CD42" s="60">
        <v>9.2347000000000002E-4</v>
      </c>
      <c r="CE42" s="60">
        <v>1.16876E-3</v>
      </c>
      <c r="CF42" s="60">
        <v>1.4299500000000001E-3</v>
      </c>
      <c r="CG42" s="60">
        <v>1.1466099999999999E-3</v>
      </c>
      <c r="CH42" s="60">
        <v>9.3804000000000001E-4</v>
      </c>
      <c r="CI42" s="60">
        <v>9.2016000000000005E-4</v>
      </c>
      <c r="CJ42" s="60">
        <v>1.21349E-3</v>
      </c>
      <c r="CK42" s="60">
        <v>1.52831E-3</v>
      </c>
      <c r="CL42" s="60">
        <v>1.4654900000000001E-3</v>
      </c>
      <c r="CM42" s="60">
        <v>1.41248E-3</v>
      </c>
      <c r="CN42" s="60">
        <v>8.4580000000000007E-4</v>
      </c>
      <c r="CO42" s="60">
        <v>1.08675E-3</v>
      </c>
      <c r="CP42" s="60">
        <v>1.5129400000000002E-3</v>
      </c>
      <c r="CQ42" s="60">
        <v>1.4079400000000001E-3</v>
      </c>
      <c r="CR42" s="60">
        <v>1.16898E-3</v>
      </c>
      <c r="CS42" s="60">
        <v>1.6980200000000002E-3</v>
      </c>
      <c r="CT42" s="60">
        <v>1.9592999999999998E-3</v>
      </c>
      <c r="CU42" s="60">
        <v>1.96759E-3</v>
      </c>
      <c r="CV42" s="60">
        <v>2.12934E-3</v>
      </c>
      <c r="CW42" s="60">
        <v>2.0537699999999999E-3</v>
      </c>
      <c r="CX42" s="60">
        <v>1.80135E-3</v>
      </c>
      <c r="CY42" s="60">
        <v>1.9878399999999998E-3</v>
      </c>
      <c r="CZ42" s="60">
        <v>1.7212900000000001E-3</v>
      </c>
      <c r="DA42" s="60">
        <v>1.90478E-3</v>
      </c>
      <c r="DB42" s="60">
        <v>1.6493599999999999E-3</v>
      </c>
      <c r="DC42" s="60">
        <v>2.1366900000000001E-3</v>
      </c>
      <c r="DD42" s="60">
        <v>1.9149099999999999E-3</v>
      </c>
      <c r="DE42" s="60">
        <v>1.7746899999999998E-3</v>
      </c>
      <c r="DF42" s="60">
        <v>1.54112E-3</v>
      </c>
      <c r="DG42" s="60">
        <v>1.6590699999999999E-3</v>
      </c>
      <c r="DH42" s="60">
        <v>1.7500899999999999E-3</v>
      </c>
      <c r="DI42" s="60">
        <v>2.0979200000000001E-3</v>
      </c>
      <c r="DJ42" s="60">
        <v>2.6091999999999999E-3</v>
      </c>
      <c r="DK42" s="60">
        <v>1.96539E-3</v>
      </c>
      <c r="DL42" s="60">
        <v>1.8637200000000001E-3</v>
      </c>
      <c r="DM42" s="60">
        <v>2.4738999999999998E-3</v>
      </c>
      <c r="DN42" s="60">
        <v>2.38069E-3</v>
      </c>
      <c r="DO42" s="60">
        <v>2.2584099999999998E-3</v>
      </c>
      <c r="DP42" s="60">
        <v>2.2981500000000001E-3</v>
      </c>
      <c r="DQ42" s="60">
        <v>2.02147E-3</v>
      </c>
      <c r="DR42" s="60">
        <v>2.30679E-3</v>
      </c>
      <c r="DS42" s="60">
        <v>2.37258E-3</v>
      </c>
      <c r="DT42" s="60">
        <v>2.0765000000000002E-3</v>
      </c>
      <c r="DU42" s="60">
        <v>2.1234800000000001E-3</v>
      </c>
      <c r="DV42" s="60">
        <v>2.4562500000000001E-3</v>
      </c>
      <c r="DW42" s="60">
        <v>2.99527E-3</v>
      </c>
      <c r="DX42" s="60">
        <v>2.6729100000000001E-3</v>
      </c>
      <c r="DY42" s="60">
        <v>2.6195300000000001E-3</v>
      </c>
      <c r="DZ42" s="60">
        <v>2.61575E-3</v>
      </c>
      <c r="EA42" s="60">
        <v>3.1509199999999998E-3</v>
      </c>
      <c r="EB42" s="60">
        <v>3.1508999999999999E-3</v>
      </c>
      <c r="EC42" s="60">
        <v>2.8710000000000003E-3</v>
      </c>
      <c r="ED42" s="60">
        <v>2.3222999999999998E-3</v>
      </c>
      <c r="EE42" s="60">
        <v>2.1556000000000001E-3</v>
      </c>
      <c r="EF42" s="60">
        <v>2.2217999999999999E-3</v>
      </c>
      <c r="EG42" s="60">
        <v>2.4737000000000001E-3</v>
      </c>
      <c r="EH42" s="60">
        <v>2.7487000000000002E-3</v>
      </c>
      <c r="EI42" s="60">
        <v>2.5780999999999998E-3</v>
      </c>
      <c r="EJ42" s="60">
        <v>2.9505999999999998E-3</v>
      </c>
      <c r="EK42" s="60">
        <v>2.5626999999999998E-3</v>
      </c>
      <c r="EL42" s="60">
        <v>2.3919000000000002E-3</v>
      </c>
      <c r="EM42" s="60">
        <v>2.4041000000000002E-3</v>
      </c>
      <c r="EN42" s="60">
        <v>2.4716E-3</v>
      </c>
      <c r="EO42" s="60">
        <v>2.1486999999999999E-3</v>
      </c>
      <c r="EP42" s="60">
        <v>2.0555999999999999E-3</v>
      </c>
      <c r="EQ42" s="60">
        <v>1.7510999999999998E-3</v>
      </c>
      <c r="ER42" s="60">
        <v>1.6169000000000001E-3</v>
      </c>
      <c r="ES42" s="60">
        <v>1.1969000000000001E-3</v>
      </c>
      <c r="ET42" s="60">
        <v>5.1400000000000003E-4</v>
      </c>
      <c r="EU42" s="60">
        <v>5.9049999999999999E-4</v>
      </c>
      <c r="EV42" s="60">
        <v>5.7989999999999995E-4</v>
      </c>
      <c r="EW42" s="60">
        <v>2.788E-4</v>
      </c>
      <c r="EX42" s="60">
        <v>-9.2200000000000005E-5</v>
      </c>
      <c r="EY42" s="60">
        <v>-8.2299999999999995E-5</v>
      </c>
      <c r="EZ42" s="60">
        <v>6.715E-4</v>
      </c>
      <c r="FA42" s="60">
        <v>7.582E-4</v>
      </c>
      <c r="FB42" s="60">
        <v>8.2260000000000005E-4</v>
      </c>
      <c r="FC42" s="60">
        <v>3.6839999999999996E-4</v>
      </c>
      <c r="FD42" s="60">
        <v>3.0130000000000001E-4</v>
      </c>
      <c r="FE42" s="60">
        <v>5.1000000000000006E-5</v>
      </c>
      <c r="FF42" s="60">
        <v>8.2000000000000001E-5</v>
      </c>
      <c r="FG42" s="60">
        <v>3.1090000000000002E-4</v>
      </c>
      <c r="FH42" s="60">
        <v>1.46E-4</v>
      </c>
      <c r="FI42" s="60">
        <v>1.4770000000000001E-4</v>
      </c>
      <c r="FJ42" s="60">
        <v>3.4059999999999998E-4</v>
      </c>
      <c r="FK42" s="60">
        <v>2.4850000000000002E-4</v>
      </c>
      <c r="FL42" s="60">
        <v>-2.4700000000000001E-5</v>
      </c>
      <c r="FM42" s="60">
        <v>-2.276E-4</v>
      </c>
      <c r="FN42" s="60">
        <v>-3.3119999999999997E-4</v>
      </c>
      <c r="FO42" s="60">
        <v>-2.8800000000000001E-4</v>
      </c>
      <c r="FP42" s="60">
        <v>-4.1E-5</v>
      </c>
      <c r="FQ42" s="60">
        <v>3.8800000000000001E-5</v>
      </c>
      <c r="FR42" s="60">
        <v>-2.319E-4</v>
      </c>
      <c r="FS42" s="60">
        <v>-9.1399999999999999E-5</v>
      </c>
      <c r="FT42" s="60">
        <v>-9.1399999999999999E-5</v>
      </c>
      <c r="FU42" s="60">
        <v>-8.1000000000000006E-4</v>
      </c>
      <c r="FV42" s="60">
        <v>-3.4090000000000005E-4</v>
      </c>
      <c r="FW42" s="60">
        <v>-8.5000000000000006E-4</v>
      </c>
      <c r="FX42" s="60">
        <v>-1.9529999999999998E-4</v>
      </c>
      <c r="FY42" s="60">
        <v>2.273E-4</v>
      </c>
      <c r="FZ42" s="60">
        <v>6.4570000000000003E-4</v>
      </c>
      <c r="GA42" s="60">
        <v>-5.4030000000000007E-4</v>
      </c>
      <c r="GB42" s="60">
        <v>3.1197999999999998E-3</v>
      </c>
      <c r="GC42" s="60">
        <v>4.9611999999999998E-3</v>
      </c>
      <c r="GD42" s="60">
        <v>6.1595999999999995E-3</v>
      </c>
      <c r="GE42" s="60">
        <v>7.1046E-3</v>
      </c>
      <c r="GF42" s="60">
        <v>5.7635999999999998E-3</v>
      </c>
      <c r="GG42" s="60">
        <v>4.6363999999999997E-3</v>
      </c>
      <c r="GH42" s="60">
        <v>4.7488000000000001E-3</v>
      </c>
      <c r="GI42" s="60">
        <v>5.3368000000000001E-3</v>
      </c>
      <c r="GJ42" s="60">
        <v>5.2863000000000007E-3</v>
      </c>
      <c r="GK42" s="1">
        <v>4.2091999999999997E-3</v>
      </c>
      <c r="GL42" s="1">
        <v>3.0146000000000001E-3</v>
      </c>
      <c r="GM42" s="1">
        <v>3.166E-3</v>
      </c>
      <c r="GN42" s="1">
        <v>3.7834000000000001E-3</v>
      </c>
      <c r="GO42" s="1">
        <v>4.4241999999999997E-3</v>
      </c>
      <c r="GP42" s="1">
        <v>4.4343999999999998E-3</v>
      </c>
      <c r="GQ42" s="1">
        <v>4.5193999999999998E-3</v>
      </c>
      <c r="GR42" s="1">
        <v>4.2382999999999995E-3</v>
      </c>
      <c r="GS42" s="1">
        <v>4.9667000000000001E-3</v>
      </c>
      <c r="GT42" s="1">
        <v>5.3857000000000002E-3</v>
      </c>
      <c r="GU42" s="1">
        <v>5.3857000000000002E-3</v>
      </c>
      <c r="GV42" s="1">
        <v>5.3857000000000002E-3</v>
      </c>
      <c r="GW42" s="1">
        <v>5.3857000000000002E-3</v>
      </c>
      <c r="GX42" s="1">
        <v>5.4896999999999993E-3</v>
      </c>
      <c r="GY42" s="1">
        <v>5.3825000000000001E-3</v>
      </c>
      <c r="GZ42" s="1">
        <v>5.3210000000000002E-3</v>
      </c>
      <c r="HA42" s="1">
        <v>5.2122999999999996E-3</v>
      </c>
      <c r="HB42" s="1">
        <v>5.9994000000000002E-3</v>
      </c>
      <c r="HC42" s="1">
        <v>6.1677000000000008E-3</v>
      </c>
      <c r="HD42" s="1">
        <v>7.1531999999999993E-3</v>
      </c>
      <c r="HE42" s="1">
        <v>6.6269999999999992E-3</v>
      </c>
      <c r="HF42" s="1">
        <v>5.9514999999999993E-3</v>
      </c>
      <c r="HG42" s="1">
        <v>5.5713999999999998E-3</v>
      </c>
      <c r="HH42" s="1">
        <v>5.1986000000000003E-3</v>
      </c>
      <c r="HI42" s="1">
        <v>4.8266999999999997E-3</v>
      </c>
      <c r="HJ42" s="1">
        <v>4.8266999999999997E-3</v>
      </c>
      <c r="HK42" s="1">
        <v>4.8266999999999997E-3</v>
      </c>
      <c r="HL42" s="1">
        <v>4.7737000000000005E-3</v>
      </c>
      <c r="HM42" s="1">
        <v>4.7737000000000005E-3</v>
      </c>
      <c r="HN42" s="1">
        <v>5.5072000000000003E-3</v>
      </c>
      <c r="HO42" s="1">
        <v>5.0593999999999995E-3</v>
      </c>
      <c r="HP42" s="1">
        <v>5.0593999999999995E-3</v>
      </c>
      <c r="HQ42" s="1">
        <v>4.5623E-3</v>
      </c>
      <c r="HR42" s="1">
        <v>4.7638999999999997E-3</v>
      </c>
      <c r="HS42" s="1">
        <v>4.7258999999999999E-3</v>
      </c>
      <c r="HT42" s="1">
        <v>3.4356999999999999E-3</v>
      </c>
      <c r="HU42" s="1">
        <v>3.3972999999999998E-3</v>
      </c>
      <c r="HV42" s="1">
        <v>3.3972999999999998E-3</v>
      </c>
      <c r="HW42" s="1">
        <v>3.1346E-3</v>
      </c>
      <c r="HX42" s="1">
        <v>3.0677999999999999E-3</v>
      </c>
      <c r="HY42" s="1">
        <v>2.9254000000000003E-3</v>
      </c>
      <c r="HZ42" s="1">
        <v>3.0474E-3</v>
      </c>
      <c r="IA42" s="1">
        <v>2.9494999999999999E-3</v>
      </c>
      <c r="IB42" s="1">
        <v>2.9277999999999999E-3</v>
      </c>
      <c r="IC42" s="1">
        <v>2.9277999999999999E-3</v>
      </c>
      <c r="ID42" s="1">
        <v>2.9277999999999999E-3</v>
      </c>
      <c r="IE42" s="1">
        <v>2.3427000000000001E-3</v>
      </c>
      <c r="IF42" s="1">
        <v>1.8892999999999998E-3</v>
      </c>
      <c r="IG42" s="1">
        <v>2.2611000000000003E-3</v>
      </c>
      <c r="IH42" s="1">
        <v>2.2611000000000003E-3</v>
      </c>
      <c r="II42" s="1">
        <v>2.4331999999999999E-3</v>
      </c>
      <c r="IJ42" s="1">
        <v>2.4331999999999999E-3</v>
      </c>
      <c r="IL42" s="4" t="s">
        <v>45</v>
      </c>
    </row>
    <row r="43" spans="2:246" x14ac:dyDescent="0.35">
      <c r="D43" s="1">
        <v>-1.0845000000000001E-4</v>
      </c>
      <c r="E43" s="1">
        <v>-7.7999999999999999E-4</v>
      </c>
      <c r="F43" s="1">
        <v>-9.6000000000000002E-4</v>
      </c>
      <c r="G43" s="1">
        <v>-1.2199999999999999E-3</v>
      </c>
      <c r="H43" s="1">
        <v>-1.48E-3</v>
      </c>
      <c r="I43" s="1">
        <v>-1.1200000000000001E-3</v>
      </c>
      <c r="J43" s="1">
        <v>-1.1200000000000001E-3</v>
      </c>
      <c r="K43" s="1">
        <v>-8.699999999999999E-4</v>
      </c>
      <c r="L43" s="1">
        <v>-4.3999999999999996E-4</v>
      </c>
      <c r="M43" s="1">
        <v>-1E-4</v>
      </c>
      <c r="N43" s="1">
        <v>8.9999999999999992E-5</v>
      </c>
      <c r="O43" s="1">
        <v>-2.9E-4</v>
      </c>
      <c r="P43" s="1">
        <v>-3.7999999999999997E-4</v>
      </c>
      <c r="Q43" s="1">
        <v>-7.3999999999999999E-4</v>
      </c>
      <c r="R43" s="1">
        <v>-9.7999999999999997E-4</v>
      </c>
      <c r="S43" s="1">
        <v>-1.15E-3</v>
      </c>
      <c r="T43" s="1">
        <v>-1.24E-3</v>
      </c>
      <c r="U43" s="1">
        <v>-1.4199999999999998E-3</v>
      </c>
      <c r="V43" s="1">
        <v>-1.6000000000000001E-3</v>
      </c>
      <c r="W43" s="1">
        <v>-1.47E-3</v>
      </c>
      <c r="X43" s="1">
        <v>-1.57E-3</v>
      </c>
      <c r="Y43" s="1">
        <v>-1.7699999999999999E-3</v>
      </c>
      <c r="Z43" s="1">
        <v>-1.81E-3</v>
      </c>
      <c r="AA43" s="1">
        <v>-2.1900000000000001E-3</v>
      </c>
      <c r="AB43" s="1">
        <v>-2.2799999999999999E-3</v>
      </c>
      <c r="AC43" s="1">
        <v>-2.6700000000000001E-3</v>
      </c>
      <c r="AD43" s="1">
        <v>-2.8599999999999997E-3</v>
      </c>
      <c r="AE43" s="1">
        <v>-3.0699999999999998E-3</v>
      </c>
      <c r="AF43" s="1">
        <v>-3.4300000000000003E-3</v>
      </c>
      <c r="AG43" s="1">
        <v>-3.2700000000000003E-3</v>
      </c>
      <c r="AH43" s="1">
        <v>-3.2100000000000002E-3</v>
      </c>
      <c r="AI43" s="1">
        <v>-3.3600000000000001E-3</v>
      </c>
      <c r="AJ43" s="1">
        <v>-3.4799999999999996E-3</v>
      </c>
      <c r="AK43" s="1">
        <v>-3.9399999999999999E-3</v>
      </c>
      <c r="AL43" s="1">
        <v>-4.3E-3</v>
      </c>
      <c r="AM43" s="1">
        <v>-3.9399999999999999E-3</v>
      </c>
      <c r="AN43" s="1">
        <v>-4.3699999999999998E-3</v>
      </c>
      <c r="AO43" s="1">
        <v>-4.2100000000000002E-3</v>
      </c>
      <c r="AP43" s="1">
        <v>-3.9300000000000003E-3</v>
      </c>
      <c r="AQ43" s="1">
        <v>-4.1900000000000001E-3</v>
      </c>
      <c r="AR43" s="1">
        <v>-4.13E-3</v>
      </c>
      <c r="AS43" s="1">
        <v>-4.4400000000000004E-3</v>
      </c>
      <c r="AT43" s="1">
        <v>-4.5399999999999998E-3</v>
      </c>
      <c r="AU43" s="1">
        <v>-4.3499999999999997E-3</v>
      </c>
      <c r="AV43" s="1">
        <v>-4.4299999999999999E-3</v>
      </c>
      <c r="AW43" s="1">
        <v>-4.3699999999999998E-3</v>
      </c>
      <c r="AX43" s="1">
        <v>-4.3600000000000002E-3</v>
      </c>
      <c r="AY43" s="1">
        <v>-4.0999999999999995E-3</v>
      </c>
      <c r="AZ43" s="1">
        <v>-3.1099999999999999E-3</v>
      </c>
      <c r="BA43" s="1">
        <v>-3.65E-3</v>
      </c>
      <c r="BB43" s="1">
        <v>-3.1099999999999999E-3</v>
      </c>
      <c r="BC43" s="1">
        <v>-2.8000000000000004E-3</v>
      </c>
      <c r="BD43" s="1">
        <v>-2.9199999999999999E-3</v>
      </c>
      <c r="BE43" s="1">
        <v>-2.5900000000000003E-3</v>
      </c>
      <c r="BF43" s="1">
        <v>-1.8699999999999999E-3</v>
      </c>
      <c r="BG43" s="1">
        <v>-2.31E-3</v>
      </c>
      <c r="BH43" s="1">
        <v>-2.2100000000000002E-3</v>
      </c>
      <c r="BI43" s="1">
        <v>-2.5400000000000002E-3</v>
      </c>
      <c r="BJ43" s="1">
        <v>-2.48E-3</v>
      </c>
      <c r="BK43" s="1">
        <v>-2.5500000000000002E-3</v>
      </c>
      <c r="BL43" s="1">
        <v>-3.2600000000000003E-3</v>
      </c>
      <c r="BM43" s="1">
        <v>-3.3400000000000001E-3</v>
      </c>
      <c r="BN43" s="1">
        <v>-3.0299999999999997E-3</v>
      </c>
      <c r="BO43" s="1">
        <v>-3.2600000000000003E-3</v>
      </c>
      <c r="BP43" s="1">
        <v>-3.0499999999999998E-3</v>
      </c>
      <c r="BQ43" s="1">
        <v>-3.2000000000000002E-3</v>
      </c>
      <c r="BR43" s="1">
        <v>-3.0499999999999998E-3</v>
      </c>
      <c r="BS43" s="1">
        <v>-2.9399999999999999E-3</v>
      </c>
      <c r="BT43" s="1">
        <v>-3.2600000000000003E-3</v>
      </c>
      <c r="BU43" s="1">
        <v>-3.2600000000000003E-3</v>
      </c>
      <c r="BV43" s="1">
        <v>-3.1900000000000001E-3</v>
      </c>
      <c r="BW43" s="1">
        <v>-3.3300000000000001E-3</v>
      </c>
      <c r="BX43" s="1">
        <v>-2.8799999999999997E-3</v>
      </c>
      <c r="BY43" s="1">
        <v>-2.15E-3</v>
      </c>
      <c r="BZ43" s="1">
        <v>-1.9E-3</v>
      </c>
      <c r="CA43" s="1">
        <v>-2.0999999999999999E-3</v>
      </c>
      <c r="CB43" s="1">
        <v>-1.8500000000000001E-3</v>
      </c>
      <c r="CC43" s="1">
        <v>-1.6000000000000001E-3</v>
      </c>
      <c r="CD43" s="1">
        <v>-1.7899999999999999E-3</v>
      </c>
      <c r="CE43" s="1">
        <v>-1.47E-3</v>
      </c>
      <c r="CF43" s="1">
        <v>-1.1299999999999999E-3</v>
      </c>
      <c r="CG43" s="1">
        <v>-1.2900000000000001E-3</v>
      </c>
      <c r="CH43" s="1">
        <v>-1.5900000000000001E-3</v>
      </c>
      <c r="CI43" s="1">
        <v>-1.6900000000000001E-3</v>
      </c>
      <c r="CJ43" s="1">
        <v>-1.33E-3</v>
      </c>
      <c r="CK43" s="1">
        <v>-9.3999999999999997E-4</v>
      </c>
      <c r="CL43" s="1">
        <v>-1.1999999999999999E-3</v>
      </c>
      <c r="CM43" s="1">
        <v>-1.16E-3</v>
      </c>
      <c r="CN43" s="1">
        <v>-1.6900000000000001E-3</v>
      </c>
      <c r="CO43" s="1">
        <v>-1.3900000000000002E-3</v>
      </c>
      <c r="CP43" s="1">
        <v>-1.15E-3</v>
      </c>
      <c r="CQ43" s="1">
        <v>-7.5000000000000002E-4</v>
      </c>
      <c r="CR43" s="1">
        <v>-1.0299999999999999E-3</v>
      </c>
      <c r="CS43" s="1">
        <v>-2.1000000000000001E-4</v>
      </c>
      <c r="CT43" s="1">
        <v>-4.3999999999999996E-4</v>
      </c>
      <c r="CU43" s="1">
        <v>-1.4999999999999999E-4</v>
      </c>
      <c r="CV43" s="1">
        <v>-2.5000000000000001E-4</v>
      </c>
      <c r="CW43" s="1">
        <v>-6.6E-4</v>
      </c>
      <c r="CX43" s="1">
        <v>-1.15E-3</v>
      </c>
      <c r="CY43" s="1">
        <v>-8.3000000000000001E-4</v>
      </c>
      <c r="CZ43" s="1">
        <v>-9.5E-4</v>
      </c>
      <c r="DA43" s="1">
        <v>-9.5E-4</v>
      </c>
      <c r="DB43" s="1">
        <v>-1.1200000000000001E-3</v>
      </c>
      <c r="DC43" s="1">
        <v>-8.699999999999999E-4</v>
      </c>
      <c r="DD43" s="1">
        <v>-1.23E-3</v>
      </c>
      <c r="DE43" s="1">
        <v>-1.1100000000000001E-3</v>
      </c>
      <c r="DF43" s="1">
        <v>-1.31E-3</v>
      </c>
      <c r="DG43" s="1">
        <v>-1.4000000000000002E-3</v>
      </c>
      <c r="DH43" s="1">
        <v>-1.33E-3</v>
      </c>
      <c r="DI43" s="1">
        <v>-1.25E-3</v>
      </c>
      <c r="DJ43" s="1">
        <v>-5.4000000000000001E-4</v>
      </c>
      <c r="DK43" s="1">
        <v>-1.2900000000000001E-3</v>
      </c>
      <c r="DL43" s="1">
        <v>-8.5000000000000006E-4</v>
      </c>
      <c r="DM43" s="1">
        <v>-6.8000000000000005E-4</v>
      </c>
      <c r="DN43" s="1">
        <v>-5.6999999999999998E-4</v>
      </c>
      <c r="DO43" s="1">
        <v>-7.0999999999999991E-4</v>
      </c>
      <c r="DP43" s="1">
        <v>-7.1999999999999994E-4</v>
      </c>
      <c r="DQ43" s="1">
        <v>-9.3999999999999997E-4</v>
      </c>
      <c r="DR43" s="1">
        <v>-4.2000000000000002E-4</v>
      </c>
      <c r="DS43" s="1">
        <v>-8.0000000000000004E-4</v>
      </c>
      <c r="DT43" s="1">
        <v>-5.6999999999999998E-4</v>
      </c>
      <c r="DU43" s="1">
        <v>-7.2999999999999996E-4</v>
      </c>
      <c r="DV43" s="1">
        <v>-2.9E-4</v>
      </c>
      <c r="DW43" s="1">
        <v>-1.4000000000000001E-4</v>
      </c>
      <c r="DX43" s="1">
        <v>-2.1000000000000001E-4</v>
      </c>
      <c r="DY43" s="1">
        <v>-2.1000000000000001E-4</v>
      </c>
      <c r="DZ43" s="1">
        <v>-3.1E-4</v>
      </c>
      <c r="EA43" s="1">
        <v>3.4000000000000002E-4</v>
      </c>
      <c r="EB43" s="1">
        <v>2.5999999999999998E-4</v>
      </c>
      <c r="EC43" s="1">
        <v>-1.8999999999999998E-4</v>
      </c>
      <c r="ED43" s="1">
        <v>-7.5000000000000002E-4</v>
      </c>
      <c r="EE43" s="1">
        <v>-7.3999999999999999E-4</v>
      </c>
      <c r="EF43" s="1">
        <v>-6.4000000000000005E-4</v>
      </c>
      <c r="EG43" s="1">
        <v>-3.4000000000000002E-4</v>
      </c>
      <c r="EH43" s="1">
        <v>-1.0999999999999999E-4</v>
      </c>
      <c r="EI43" s="1">
        <v>-2.7E-4</v>
      </c>
      <c r="EJ43" s="1">
        <v>1.4999999999999999E-4</v>
      </c>
      <c r="EK43" s="1">
        <v>-3.0000000000000001E-5</v>
      </c>
      <c r="EL43" s="1">
        <v>-3.5999999999999997E-4</v>
      </c>
      <c r="EM43" s="1">
        <v>-4.3999999999999996E-4</v>
      </c>
      <c r="EN43" s="1">
        <v>-4.2000000000000002E-4</v>
      </c>
      <c r="EO43" s="1">
        <v>-4.3999999999999996E-4</v>
      </c>
      <c r="EP43" s="1">
        <v>-6.6E-4</v>
      </c>
      <c r="EQ43" s="1">
        <v>-8.1000000000000006E-4</v>
      </c>
      <c r="ER43" s="1">
        <v>-1.3600000000000001E-3</v>
      </c>
      <c r="ES43" s="1">
        <v>-1.56E-3</v>
      </c>
      <c r="ET43" s="1">
        <v>-1.9500000000000001E-3</v>
      </c>
      <c r="EU43" s="1">
        <v>-1.7100000000000001E-3</v>
      </c>
      <c r="EV43" s="1">
        <v>-2.0300000000000001E-3</v>
      </c>
      <c r="EW43" s="1">
        <v>-2.33E-3</v>
      </c>
      <c r="EX43" s="1">
        <v>-2.6199999999999999E-3</v>
      </c>
      <c r="EY43" s="1">
        <v>-2.6900000000000001E-3</v>
      </c>
      <c r="EZ43" s="1">
        <v>-2.2500000000000003E-3</v>
      </c>
      <c r="FA43" s="1">
        <v>-1.89E-3</v>
      </c>
      <c r="FB43" s="1">
        <v>-1.9500000000000001E-3</v>
      </c>
      <c r="FC43" s="1">
        <v>-2.1800000000000001E-3</v>
      </c>
      <c r="FD43" s="1">
        <v>-2.4299999999999999E-3</v>
      </c>
      <c r="FE43" s="1">
        <v>-2.2000000000000001E-3</v>
      </c>
      <c r="FF43" s="1">
        <v>-2.2100000000000002E-3</v>
      </c>
      <c r="FG43" s="1">
        <v>-2.2100000000000002E-3</v>
      </c>
      <c r="FH43" s="1">
        <v>-2.4399999999999999E-3</v>
      </c>
      <c r="FI43" s="1">
        <v>-2.3799999999999997E-3</v>
      </c>
      <c r="FJ43" s="1">
        <v>-2.4599999999999999E-3</v>
      </c>
      <c r="FK43" s="1">
        <v>-2.5400000000000002E-3</v>
      </c>
      <c r="FL43" s="1">
        <v>-2.7600000000000003E-3</v>
      </c>
      <c r="FM43" s="1">
        <v>-2.63E-3</v>
      </c>
      <c r="FN43" s="1">
        <v>-3.0499999999999998E-3</v>
      </c>
      <c r="FO43" s="1">
        <v>-3.3400000000000001E-3</v>
      </c>
      <c r="FP43" s="1">
        <v>-3.0599999999999998E-3</v>
      </c>
      <c r="FQ43" s="1">
        <v>-3.4000000000000002E-3</v>
      </c>
      <c r="FR43" s="1">
        <v>-3.6900000000000001E-3</v>
      </c>
      <c r="FS43" s="1">
        <v>-3.6800000000000001E-3</v>
      </c>
      <c r="FT43" s="1">
        <v>-4.0699999999999998E-3</v>
      </c>
      <c r="FU43" s="1">
        <v>-4.0999999999999995E-3</v>
      </c>
      <c r="FV43" s="1">
        <v>-4.4200000000000003E-3</v>
      </c>
      <c r="FW43" s="1">
        <v>-4.1399999999999996E-3</v>
      </c>
      <c r="FX43" s="1">
        <v>-4.47E-3</v>
      </c>
      <c r="FY43" s="1">
        <v>-3.63E-3</v>
      </c>
      <c r="FZ43" s="1">
        <v>-3.5399999999999997E-3</v>
      </c>
      <c r="GA43" s="1">
        <v>-2.7800000000000004E-3</v>
      </c>
      <c r="GB43" s="1">
        <v>-5.8999999999999992E-4</v>
      </c>
      <c r="GC43" s="1">
        <v>1.4199999999999998E-3</v>
      </c>
      <c r="GD43" s="1">
        <v>1.8699999999999999E-3</v>
      </c>
      <c r="GE43" s="1">
        <v>3.0699999999999998E-3</v>
      </c>
      <c r="GF43" s="1">
        <v>2.1099999999999999E-3</v>
      </c>
      <c r="GG43" s="1">
        <v>1.34E-3</v>
      </c>
      <c r="GH43" s="1">
        <v>1.0499999999999999E-3</v>
      </c>
      <c r="GI43" s="1">
        <v>1.7100000000000001E-3</v>
      </c>
      <c r="GJ43" s="1">
        <v>2.47E-3</v>
      </c>
      <c r="GK43" s="1">
        <v>7.6999999999999996E-4</v>
      </c>
      <c r="GL43" s="1">
        <v>-4.3999999999999996E-4</v>
      </c>
      <c r="GM43" s="1">
        <v>-2.9E-4</v>
      </c>
      <c r="GN43" s="1">
        <v>2.3000000000000001E-4</v>
      </c>
      <c r="GO43" s="1">
        <v>4.4999999999999999E-4</v>
      </c>
      <c r="GP43" s="1">
        <v>6.4999999999999997E-4</v>
      </c>
      <c r="GQ43" s="1">
        <v>7.7999999999999999E-4</v>
      </c>
      <c r="GR43" s="1">
        <v>7.0999999999999991E-4</v>
      </c>
      <c r="GS43" s="1">
        <v>1.66E-3</v>
      </c>
      <c r="GT43" s="1">
        <v>1.7100000000000001E-3</v>
      </c>
      <c r="GU43" s="1">
        <v>1.1299999999999999E-3</v>
      </c>
      <c r="GV43" s="1">
        <v>1.1299999999999999E-3</v>
      </c>
      <c r="GW43" s="1">
        <v>1.1299999999999999E-3</v>
      </c>
      <c r="GX43" s="1">
        <v>8.4000000000000003E-4</v>
      </c>
      <c r="GY43" s="1">
        <v>2.0000000000000001E-4</v>
      </c>
      <c r="GZ43" s="1">
        <v>1.6000000000000001E-4</v>
      </c>
      <c r="HA43" s="1">
        <v>1.6000000000000001E-4</v>
      </c>
      <c r="HB43" s="1">
        <v>7.000000000000001E-4</v>
      </c>
      <c r="HC43" s="1">
        <v>1.6000000000000001E-4</v>
      </c>
      <c r="HD43" s="1">
        <v>1E-3</v>
      </c>
      <c r="HE43" s="1">
        <v>5.1999999999999995E-4</v>
      </c>
      <c r="HF43" s="1">
        <v>-4.0000000000000003E-5</v>
      </c>
      <c r="HG43" s="1">
        <v>-2.3000000000000001E-4</v>
      </c>
      <c r="HH43" s="1">
        <v>-4.0999999999999999E-4</v>
      </c>
      <c r="HI43" s="1">
        <v>-6.7000000000000002E-4</v>
      </c>
      <c r="HJ43" s="1">
        <v>-1.5E-3</v>
      </c>
      <c r="HK43" s="1">
        <v>-1.5E-3</v>
      </c>
      <c r="HL43" s="1">
        <v>-1.15E-3</v>
      </c>
      <c r="HM43" s="1">
        <v>-1.1999999999999999E-3</v>
      </c>
      <c r="HN43" s="1">
        <v>-7.1999999999999994E-4</v>
      </c>
      <c r="HO43" s="1">
        <v>-1.07E-3</v>
      </c>
      <c r="HP43" s="1">
        <v>-1.0299999999999999E-3</v>
      </c>
      <c r="HQ43" s="1">
        <v>-6.9000000000000008E-4</v>
      </c>
      <c r="HR43" s="1">
        <v>-7.9000000000000001E-4</v>
      </c>
      <c r="HS43" s="1">
        <v>-1.1999999999999999E-3</v>
      </c>
      <c r="HT43" s="1">
        <v>-1.17E-3</v>
      </c>
      <c r="HU43" s="1">
        <v>-1.06E-3</v>
      </c>
      <c r="HV43" s="1">
        <v>-5.9999999999999995E-4</v>
      </c>
      <c r="HW43" s="1">
        <v>-8.1999999999999998E-4</v>
      </c>
      <c r="HX43" s="1">
        <v>-8.1999999999999998E-4</v>
      </c>
      <c r="HY43" s="1">
        <v>-1.23E-3</v>
      </c>
      <c r="HZ43" s="1">
        <v>-1.07E-3</v>
      </c>
      <c r="IA43" s="1">
        <v>-1.09E-3</v>
      </c>
      <c r="IB43" s="1">
        <v>-6.0999999999999997E-4</v>
      </c>
      <c r="IC43" s="1">
        <v>-6.8000000000000005E-4</v>
      </c>
      <c r="ID43" s="1">
        <v>-9.3999999999999997E-4</v>
      </c>
      <c r="IE43" s="1">
        <v>-1.1000000000000001E-3</v>
      </c>
      <c r="IF43" s="1">
        <v>-7.2999999999999996E-4</v>
      </c>
      <c r="IG43" s="1">
        <v>-8.9999999999999998E-4</v>
      </c>
      <c r="IH43" s="1">
        <v>-7.000000000000001E-4</v>
      </c>
      <c r="II43" s="1">
        <v>-5.6000000000000006E-4</v>
      </c>
      <c r="IJ43" s="1">
        <v>-2.9999999999999997E-4</v>
      </c>
      <c r="IL43" s="4" t="s">
        <v>46</v>
      </c>
    </row>
    <row r="44" spans="2:246" x14ac:dyDescent="0.35">
      <c r="D44" s="1">
        <v>8.3051999999999996E-4</v>
      </c>
      <c r="E44" s="1">
        <v>2.3000000000000001E-4</v>
      </c>
      <c r="F44" s="1">
        <v>1.7999999999999998E-4</v>
      </c>
      <c r="G44" s="1">
        <v>-3.5999999999999997E-4</v>
      </c>
      <c r="H44" s="1">
        <v>-5.6000000000000006E-4</v>
      </c>
      <c r="I44" s="1">
        <v>-1.4999999999999999E-4</v>
      </c>
      <c r="J44" s="1">
        <v>-3.0000000000000001E-5</v>
      </c>
      <c r="K44" s="1">
        <v>1.6000000000000001E-4</v>
      </c>
      <c r="L44" s="1">
        <v>6.4000000000000005E-4</v>
      </c>
      <c r="M44" s="1">
        <v>1.0199999999999999E-3</v>
      </c>
      <c r="N44" s="1">
        <v>1.3900000000000002E-3</v>
      </c>
      <c r="O44" s="1">
        <v>8.699999999999999E-4</v>
      </c>
      <c r="P44" s="1">
        <v>7.000000000000001E-4</v>
      </c>
      <c r="Q44" s="1">
        <v>2.7E-4</v>
      </c>
      <c r="R44" s="1">
        <v>8.9999999999999992E-5</v>
      </c>
      <c r="S44" s="1">
        <v>-5.0000000000000002E-5</v>
      </c>
      <c r="T44" s="1">
        <v>-2.0000000000000001E-4</v>
      </c>
      <c r="U44" s="1">
        <v>-2.4000000000000001E-4</v>
      </c>
      <c r="V44" s="1">
        <v>-4.8999999999999998E-4</v>
      </c>
      <c r="W44" s="1">
        <v>-4.3999999999999996E-4</v>
      </c>
      <c r="X44" s="1">
        <v>-5.6999999999999998E-4</v>
      </c>
      <c r="Y44" s="1">
        <v>-7.5000000000000002E-4</v>
      </c>
      <c r="Z44" s="1">
        <v>-8.1000000000000006E-4</v>
      </c>
      <c r="AA44" s="1">
        <v>-1.17E-3</v>
      </c>
      <c r="AB44" s="1">
        <v>-1.2600000000000001E-3</v>
      </c>
      <c r="AC44" s="1">
        <v>-1.5900000000000001E-3</v>
      </c>
      <c r="AD44" s="1">
        <v>-1.6200000000000001E-3</v>
      </c>
      <c r="AE44" s="1">
        <v>-1.98E-3</v>
      </c>
      <c r="AF44" s="1">
        <v>-2.7000000000000001E-3</v>
      </c>
      <c r="AG44" s="1">
        <v>-2.2899999999999999E-3</v>
      </c>
      <c r="AH44" s="1">
        <v>-2.2300000000000002E-3</v>
      </c>
      <c r="AI44" s="1">
        <v>-2.3699999999999997E-3</v>
      </c>
      <c r="AJ44" s="1">
        <v>-2.63E-3</v>
      </c>
      <c r="AK44" s="1">
        <v>-3.1700000000000001E-3</v>
      </c>
      <c r="AL44" s="1">
        <v>-3.4799999999999996E-3</v>
      </c>
      <c r="AM44" s="1">
        <v>-3.0999999999999999E-3</v>
      </c>
      <c r="AN44" s="1">
        <v>-3.5199999999999997E-3</v>
      </c>
      <c r="AO44" s="1">
        <v>-3.3700000000000002E-3</v>
      </c>
      <c r="AP44" s="1">
        <v>-2.9099999999999998E-3</v>
      </c>
      <c r="AQ44" s="1">
        <v>-3.14E-3</v>
      </c>
      <c r="AR44" s="1">
        <v>-3.2000000000000002E-3</v>
      </c>
      <c r="AS44" s="1">
        <v>-3.5799999999999998E-3</v>
      </c>
      <c r="AT44" s="1">
        <v>-3.7699999999999999E-3</v>
      </c>
      <c r="AU44" s="1">
        <v>-3.4799999999999996E-3</v>
      </c>
      <c r="AV44" s="1">
        <v>-3.4999999999999996E-3</v>
      </c>
      <c r="AW44" s="1">
        <v>-3.3500000000000001E-3</v>
      </c>
      <c r="AX44" s="1">
        <v>-3.5599999999999998E-3</v>
      </c>
      <c r="AY44" s="1">
        <v>-3.32E-3</v>
      </c>
      <c r="AZ44" s="1">
        <v>-2.3899999999999998E-3</v>
      </c>
      <c r="BA44" s="1">
        <v>-2.8599999999999997E-3</v>
      </c>
      <c r="BB44" s="1">
        <v>-2.2599999999999999E-3</v>
      </c>
      <c r="BC44" s="1">
        <v>-1.8699999999999999E-3</v>
      </c>
      <c r="BD44" s="1">
        <v>-2.1199999999999999E-3</v>
      </c>
      <c r="BE44" s="1">
        <v>-2.0599999999999998E-3</v>
      </c>
      <c r="BF44" s="1">
        <v>-1.31E-3</v>
      </c>
      <c r="BG44" s="1">
        <v>-1.49E-3</v>
      </c>
      <c r="BH44" s="1">
        <v>-1.31E-3</v>
      </c>
      <c r="BI44" s="1">
        <v>-1.7899999999999999E-3</v>
      </c>
      <c r="BJ44" s="1">
        <v>-1.67E-3</v>
      </c>
      <c r="BK44" s="1">
        <v>-1.7899999999999999E-3</v>
      </c>
      <c r="BL44" s="1">
        <v>-2.5200000000000001E-3</v>
      </c>
      <c r="BM44" s="1">
        <v>-2.63E-3</v>
      </c>
      <c r="BN44" s="1">
        <v>-2.4499999999999999E-3</v>
      </c>
      <c r="BO44" s="1">
        <v>-2.63E-3</v>
      </c>
      <c r="BP44" s="1">
        <v>-2.65E-3</v>
      </c>
      <c r="BQ44" s="1">
        <v>-2.5200000000000001E-3</v>
      </c>
      <c r="BR44" s="1">
        <v>-2.3999999999999998E-3</v>
      </c>
      <c r="BS44" s="1">
        <v>-2.15E-3</v>
      </c>
      <c r="BT44" s="1">
        <v>-2.48E-3</v>
      </c>
      <c r="BU44" s="1">
        <v>-2.4599999999999999E-3</v>
      </c>
      <c r="BV44" s="1">
        <v>-2.4199999999999998E-3</v>
      </c>
      <c r="BW44" s="1">
        <v>-2.6800000000000001E-3</v>
      </c>
      <c r="BX44" s="1">
        <v>-2.3400000000000001E-3</v>
      </c>
      <c r="BY44" s="1">
        <v>-1.6900000000000001E-3</v>
      </c>
      <c r="BZ44" s="1">
        <v>-1.4000000000000002E-3</v>
      </c>
      <c r="CA44" s="1">
        <v>-1.6300000000000002E-3</v>
      </c>
      <c r="CB44" s="1">
        <v>-1.3900000000000002E-3</v>
      </c>
      <c r="CC44" s="1">
        <v>-1.08E-3</v>
      </c>
      <c r="CD44" s="1">
        <v>-1.14E-3</v>
      </c>
      <c r="CE44" s="1">
        <v>-8.699999999999999E-4</v>
      </c>
      <c r="CF44" s="1">
        <v>-4.0999999999999999E-4</v>
      </c>
      <c r="CG44" s="1">
        <v>-7.000000000000001E-4</v>
      </c>
      <c r="CH44" s="1">
        <v>-1.06E-3</v>
      </c>
      <c r="CI44" s="1">
        <v>-1.2099999999999999E-3</v>
      </c>
      <c r="CJ44" s="1">
        <v>-8.5999999999999998E-4</v>
      </c>
      <c r="CK44" s="1">
        <v>-2.8000000000000003E-4</v>
      </c>
      <c r="CL44" s="1">
        <v>-5.8999999999999992E-4</v>
      </c>
      <c r="CM44" s="1">
        <v>-5.9999999999999995E-4</v>
      </c>
      <c r="CN44" s="1">
        <v>-9.7999999999999997E-4</v>
      </c>
      <c r="CO44" s="1">
        <v>-6.4999999999999997E-4</v>
      </c>
      <c r="CP44" s="1">
        <v>-4.2999999999999999E-4</v>
      </c>
      <c r="CQ44" s="1">
        <v>-2.9E-4</v>
      </c>
      <c r="CR44" s="1">
        <v>-3.5000000000000005E-4</v>
      </c>
      <c r="CS44" s="1">
        <v>4.4999999999999999E-4</v>
      </c>
      <c r="CT44" s="1">
        <v>2.9E-4</v>
      </c>
      <c r="CU44" s="1">
        <v>4.0000000000000002E-4</v>
      </c>
      <c r="CV44" s="1">
        <v>3.6999999999999999E-4</v>
      </c>
      <c r="CW44" s="1">
        <v>-2.0000000000000002E-5</v>
      </c>
      <c r="CX44" s="1">
        <v>-3.1E-4</v>
      </c>
      <c r="CY44" s="1">
        <v>-3.2000000000000003E-4</v>
      </c>
      <c r="CZ44" s="1">
        <v>-5.0999999999999993E-4</v>
      </c>
      <c r="DA44" s="1">
        <v>-4.6999999999999999E-4</v>
      </c>
      <c r="DB44" s="1">
        <v>-5.8999999999999992E-4</v>
      </c>
      <c r="DC44" s="1">
        <v>-2.8000000000000003E-4</v>
      </c>
      <c r="DD44" s="1">
        <v>-5.6999999999999998E-4</v>
      </c>
      <c r="DE44" s="1">
        <v>-5.5000000000000003E-4</v>
      </c>
      <c r="DF44" s="1">
        <v>-7.5000000000000002E-4</v>
      </c>
      <c r="DG44" s="1">
        <v>-6.3000000000000003E-4</v>
      </c>
      <c r="DH44" s="1">
        <v>-5.8999999999999992E-4</v>
      </c>
      <c r="DI44" s="1">
        <v>-5.8E-4</v>
      </c>
      <c r="DJ44" s="1">
        <v>8.9999999999999992E-5</v>
      </c>
      <c r="DK44" s="1">
        <v>-6.0999999999999997E-4</v>
      </c>
      <c r="DL44" s="1">
        <v>-2.8000000000000003E-4</v>
      </c>
      <c r="DM44" s="1">
        <v>0</v>
      </c>
      <c r="DN44" s="1">
        <v>1.2999999999999999E-4</v>
      </c>
      <c r="DO44" s="1">
        <v>8.9999999999999992E-5</v>
      </c>
      <c r="DP44" s="1">
        <v>2.0000000000000002E-5</v>
      </c>
      <c r="DQ44" s="1">
        <v>-2.3000000000000001E-4</v>
      </c>
      <c r="DR44" s="1">
        <v>2.8000000000000003E-4</v>
      </c>
      <c r="DS44" s="1">
        <v>-1.4999999999999999E-4</v>
      </c>
      <c r="DT44" s="1">
        <v>0</v>
      </c>
      <c r="DU44" s="1">
        <v>-1.8999999999999998E-4</v>
      </c>
      <c r="DV44" s="1">
        <v>2.1000000000000001E-4</v>
      </c>
      <c r="DW44" s="1">
        <v>3.3E-4</v>
      </c>
      <c r="DX44" s="1">
        <v>2.8000000000000003E-4</v>
      </c>
      <c r="DY44" s="1">
        <v>3.5000000000000005E-4</v>
      </c>
      <c r="DZ44" s="1">
        <v>1.7000000000000001E-4</v>
      </c>
      <c r="EA44" s="1">
        <v>1E-3</v>
      </c>
      <c r="EB44" s="1">
        <v>9.7000000000000005E-4</v>
      </c>
      <c r="EC44" s="1">
        <v>5.1999999999999995E-4</v>
      </c>
      <c r="ED44" s="1">
        <v>-6.0000000000000002E-5</v>
      </c>
      <c r="EE44" s="1">
        <v>0</v>
      </c>
      <c r="EF44" s="1">
        <v>5.0000000000000002E-5</v>
      </c>
      <c r="EG44" s="1">
        <v>1.4000000000000001E-4</v>
      </c>
      <c r="EH44" s="1">
        <v>3.8999999999999999E-4</v>
      </c>
      <c r="EI44" s="1">
        <v>2.9999999999999997E-4</v>
      </c>
      <c r="EJ44" s="1">
        <v>6.7000000000000002E-4</v>
      </c>
      <c r="EK44" s="1">
        <v>5.5000000000000003E-4</v>
      </c>
      <c r="EL44" s="1">
        <v>2.1999999999999998E-4</v>
      </c>
      <c r="EM44" s="1">
        <v>2.1000000000000001E-4</v>
      </c>
      <c r="EN44" s="1">
        <v>2.5000000000000001E-4</v>
      </c>
      <c r="EO44" s="1">
        <v>2.1000000000000001E-4</v>
      </c>
      <c r="EP44" s="1">
        <v>-8.9999999999999992E-5</v>
      </c>
      <c r="EQ44" s="1">
        <v>-2.1999999999999998E-4</v>
      </c>
      <c r="ER44" s="1">
        <v>-7.5999999999999993E-4</v>
      </c>
      <c r="ES44" s="1">
        <v>-9.2999999999999995E-4</v>
      </c>
      <c r="ET44" s="1">
        <v>-1.4299999999999998E-3</v>
      </c>
      <c r="EU44" s="1">
        <v>-1.09E-3</v>
      </c>
      <c r="EV44" s="1">
        <v>-1.3800000000000002E-3</v>
      </c>
      <c r="EW44" s="1">
        <v>-1.65E-3</v>
      </c>
      <c r="EX44" s="1">
        <v>-1.9599999999999999E-3</v>
      </c>
      <c r="EY44" s="1">
        <v>-1.8500000000000001E-3</v>
      </c>
      <c r="EZ44" s="1">
        <v>-1.6000000000000001E-3</v>
      </c>
      <c r="FA44" s="1">
        <v>-4.4999999999999999E-4</v>
      </c>
      <c r="FB44" s="1">
        <v>-4.2000000000000002E-4</v>
      </c>
      <c r="FC44" s="1">
        <v>-6.6E-4</v>
      </c>
      <c r="FD44" s="1">
        <v>-9.2999999999999995E-4</v>
      </c>
      <c r="FE44" s="1">
        <v>-6.8000000000000005E-4</v>
      </c>
      <c r="FF44" s="1">
        <v>-7.1999999999999994E-4</v>
      </c>
      <c r="FG44" s="1">
        <v>-8.5999999999999998E-4</v>
      </c>
      <c r="FH44" s="1">
        <v>-9.5E-4</v>
      </c>
      <c r="FI44" s="1">
        <v>-8.8999999999999995E-4</v>
      </c>
      <c r="FJ44" s="1">
        <v>-1.0499999999999999E-3</v>
      </c>
      <c r="FK44" s="1">
        <v>-1.14E-3</v>
      </c>
      <c r="FL44" s="1">
        <v>-1.47E-3</v>
      </c>
      <c r="FM44" s="1">
        <v>-1.3700000000000001E-3</v>
      </c>
      <c r="FN44" s="1">
        <v>-1.67E-3</v>
      </c>
      <c r="FO44" s="1">
        <v>-1.8E-3</v>
      </c>
      <c r="FP44" s="1">
        <v>-1.6000000000000001E-3</v>
      </c>
      <c r="FQ44" s="1">
        <v>-1.97E-3</v>
      </c>
      <c r="FR44" s="1">
        <v>-2.2300000000000002E-3</v>
      </c>
      <c r="FS44" s="1">
        <v>-2.2300000000000002E-3</v>
      </c>
      <c r="FT44" s="1">
        <v>-2.64E-3</v>
      </c>
      <c r="FU44" s="1">
        <v>-2.5300000000000001E-3</v>
      </c>
      <c r="FV44" s="1">
        <v>-2.8499999999999997E-3</v>
      </c>
      <c r="FW44" s="1">
        <v>-3.0299999999999997E-3</v>
      </c>
      <c r="FX44" s="1">
        <v>-3.2700000000000003E-3</v>
      </c>
      <c r="FY44" s="1">
        <v>-2.31E-3</v>
      </c>
      <c r="FZ44" s="1">
        <v>-2.5100000000000001E-3</v>
      </c>
      <c r="GA44" s="1">
        <v>-8.0000000000000004E-4</v>
      </c>
      <c r="GB44" s="1">
        <v>5.6000000000000006E-4</v>
      </c>
      <c r="GC44" s="1">
        <v>2.5600000000000002E-3</v>
      </c>
      <c r="GD44" s="1">
        <v>2.9399999999999999E-3</v>
      </c>
      <c r="GE44" s="1">
        <v>4.2599999999999999E-3</v>
      </c>
      <c r="GF44" s="1">
        <v>3.3800000000000002E-3</v>
      </c>
      <c r="GG44" s="1">
        <v>1.6900000000000001E-3</v>
      </c>
      <c r="GH44" s="1">
        <v>1.58E-3</v>
      </c>
      <c r="GI44" s="1">
        <v>2.3799999999999997E-3</v>
      </c>
      <c r="GJ44" s="1">
        <v>2.7600000000000003E-3</v>
      </c>
      <c r="GK44" s="1">
        <v>6.4999999999999997E-4</v>
      </c>
      <c r="GL44" s="1">
        <v>-2.8000000000000003E-4</v>
      </c>
      <c r="GM44" s="1">
        <v>-2.4000000000000001E-4</v>
      </c>
      <c r="GN44" s="1">
        <v>8.1999999999999998E-4</v>
      </c>
      <c r="GO44" s="1">
        <v>9.7999999999999997E-4</v>
      </c>
      <c r="GP44" s="1">
        <v>1.2999999999999999E-3</v>
      </c>
      <c r="GQ44" s="1">
        <v>1.5E-3</v>
      </c>
      <c r="GR44" s="1">
        <v>1.48E-3</v>
      </c>
      <c r="GS44" s="1">
        <v>2.5500000000000002E-3</v>
      </c>
      <c r="GT44" s="1">
        <v>2.4599999999999999E-3</v>
      </c>
      <c r="GU44" s="1">
        <v>1.8400000000000001E-3</v>
      </c>
      <c r="GV44" s="1">
        <v>1.8400000000000001E-3</v>
      </c>
      <c r="GW44" s="1">
        <v>1.8400000000000001E-3</v>
      </c>
      <c r="GX44" s="1">
        <v>1.7799999999999999E-3</v>
      </c>
      <c r="GY44" s="1">
        <v>1.3700000000000001E-3</v>
      </c>
      <c r="GZ44" s="1">
        <v>1.1200000000000001E-3</v>
      </c>
      <c r="HA44" s="1">
        <v>1.0299999999999999E-3</v>
      </c>
      <c r="HB44" s="1">
        <v>1.8E-3</v>
      </c>
      <c r="HC44" s="1">
        <v>1.89E-3</v>
      </c>
      <c r="HD44" s="1">
        <v>2.3E-3</v>
      </c>
      <c r="HE44" s="1">
        <v>1.81E-3</v>
      </c>
      <c r="HF44" s="1">
        <v>1.23E-3</v>
      </c>
      <c r="HG44" s="1">
        <v>1.2900000000000001E-3</v>
      </c>
      <c r="HH44" s="1">
        <v>1.0199999999999999E-3</v>
      </c>
      <c r="HI44" s="1">
        <v>5.1999999999999995E-4</v>
      </c>
      <c r="HJ44" s="1">
        <v>-1.8999999999999998E-4</v>
      </c>
      <c r="HK44" s="1">
        <v>-1.8999999999999998E-4</v>
      </c>
      <c r="HL44" s="1">
        <v>2.5999999999999998E-4</v>
      </c>
      <c r="HM44" s="1">
        <v>2.5999999999999998E-4</v>
      </c>
      <c r="HN44" s="1">
        <v>9.2999999999999995E-4</v>
      </c>
      <c r="HO44" s="1">
        <v>4.8000000000000001E-4</v>
      </c>
      <c r="HP44" s="1">
        <v>5.4000000000000001E-4</v>
      </c>
      <c r="HQ44" s="1">
        <v>6.9000000000000008E-4</v>
      </c>
      <c r="HR44" s="1">
        <v>5.6000000000000006E-4</v>
      </c>
      <c r="HS44" s="1">
        <v>3.5999999999999997E-4</v>
      </c>
      <c r="HT44" s="1">
        <v>4.2999999999999999E-4</v>
      </c>
      <c r="HU44" s="1">
        <v>6.3000000000000003E-4</v>
      </c>
      <c r="HV44" s="1">
        <v>6.3000000000000003E-4</v>
      </c>
      <c r="HW44" s="1">
        <v>5.8E-4</v>
      </c>
      <c r="HX44" s="1">
        <v>3.5000000000000005E-4</v>
      </c>
      <c r="HY44" s="1">
        <v>1.6000000000000001E-4</v>
      </c>
      <c r="HZ44" s="1">
        <v>3.7999999999999997E-4</v>
      </c>
      <c r="IA44" s="1">
        <v>3.2000000000000003E-4</v>
      </c>
      <c r="IB44" s="1">
        <v>7.0999999999999991E-4</v>
      </c>
      <c r="IC44" s="1">
        <v>4.2999999999999999E-4</v>
      </c>
      <c r="ID44" s="1">
        <v>2.1000000000000001E-4</v>
      </c>
      <c r="IE44" s="1">
        <v>-1E-4</v>
      </c>
      <c r="IF44" s="1">
        <v>3.6999999999999999E-4</v>
      </c>
      <c r="IG44" s="1">
        <v>1.7000000000000001E-4</v>
      </c>
      <c r="IH44" s="1">
        <v>3.5999999999999997E-4</v>
      </c>
      <c r="II44" s="1">
        <v>2.9999999999999997E-4</v>
      </c>
      <c r="IJ44" s="1">
        <v>6.0999999999999997E-4</v>
      </c>
      <c r="IL44" s="4" t="s">
        <v>47</v>
      </c>
    </row>
    <row r="45" spans="2:246" x14ac:dyDescent="0.35">
      <c r="D45" s="1">
        <v>7.5959999999999998E-5</v>
      </c>
      <c r="E45" s="1">
        <v>-5.0999999999999993E-4</v>
      </c>
      <c r="F45" s="1">
        <v>-5.4000000000000001E-4</v>
      </c>
      <c r="G45" s="1">
        <v>-9.8999999999999999E-4</v>
      </c>
      <c r="H45" s="1">
        <v>-1.2700000000000001E-3</v>
      </c>
      <c r="I45" s="1">
        <v>-8.3000000000000001E-4</v>
      </c>
      <c r="J45" s="1">
        <v>-7.5000000000000002E-4</v>
      </c>
      <c r="K45" s="1">
        <v>-5.4000000000000001E-4</v>
      </c>
      <c r="L45" s="1">
        <v>-1.4000000000000001E-4</v>
      </c>
      <c r="M45" s="1">
        <v>2.5000000000000001E-4</v>
      </c>
      <c r="N45" s="1">
        <v>6.7000000000000002E-4</v>
      </c>
      <c r="O45" s="1">
        <v>1.2E-4</v>
      </c>
      <c r="P45" s="1">
        <v>0</v>
      </c>
      <c r="Q45" s="1">
        <v>-3.7999999999999997E-4</v>
      </c>
      <c r="R45" s="1">
        <v>-6.0999999999999997E-4</v>
      </c>
      <c r="S45" s="1">
        <v>-6.7000000000000002E-4</v>
      </c>
      <c r="T45" s="1">
        <v>-8.1999999999999998E-4</v>
      </c>
      <c r="U45" s="1">
        <v>-9.2000000000000003E-4</v>
      </c>
      <c r="V45" s="1">
        <v>-1.1299999999999999E-3</v>
      </c>
      <c r="W45" s="1">
        <v>-1.0199999999999999E-3</v>
      </c>
      <c r="X45" s="1">
        <v>-1.2199999999999999E-3</v>
      </c>
      <c r="Y45" s="1">
        <v>-1.3800000000000002E-3</v>
      </c>
      <c r="Z45" s="1">
        <v>-1.4000000000000002E-3</v>
      </c>
      <c r="AA45" s="1">
        <v>-1.7899999999999999E-3</v>
      </c>
      <c r="AB45" s="1">
        <v>-1.91E-3</v>
      </c>
      <c r="AC45" s="1">
        <v>-2.3E-3</v>
      </c>
      <c r="AD45" s="1">
        <v>-2.33E-3</v>
      </c>
      <c r="AE45" s="1">
        <v>-2.64E-3</v>
      </c>
      <c r="AF45" s="1">
        <v>-3.16E-3</v>
      </c>
      <c r="AG45" s="1">
        <v>-2.7900000000000004E-3</v>
      </c>
      <c r="AH45" s="1">
        <v>-2.7300000000000002E-3</v>
      </c>
      <c r="AI45" s="1">
        <v>-2.8599999999999997E-3</v>
      </c>
      <c r="AJ45" s="1">
        <v>-3.1700000000000001E-3</v>
      </c>
      <c r="AK45" s="1">
        <v>-3.6700000000000001E-3</v>
      </c>
      <c r="AL45" s="1">
        <v>-4.0799999999999994E-3</v>
      </c>
      <c r="AM45" s="1">
        <v>-3.65E-3</v>
      </c>
      <c r="AN45" s="1">
        <v>-4.13E-3</v>
      </c>
      <c r="AO45" s="1">
        <v>-3.9900000000000005E-3</v>
      </c>
      <c r="AP45" s="1">
        <v>-3.5399999999999997E-3</v>
      </c>
      <c r="AQ45" s="1">
        <v>-3.7099999999999998E-3</v>
      </c>
      <c r="AR45" s="1">
        <v>-3.7299999999999998E-3</v>
      </c>
      <c r="AS45" s="1">
        <v>-4.15E-3</v>
      </c>
      <c r="AT45" s="1">
        <v>-4.4200000000000003E-3</v>
      </c>
      <c r="AU45" s="1">
        <v>-4.15E-3</v>
      </c>
      <c r="AV45" s="1">
        <v>-4.0999999999999995E-3</v>
      </c>
      <c r="AW45" s="1">
        <v>-3.9399999999999999E-3</v>
      </c>
      <c r="AX45" s="1">
        <v>-4.0799999999999994E-3</v>
      </c>
      <c r="AY45" s="1">
        <v>-3.7699999999999999E-3</v>
      </c>
      <c r="AZ45" s="1">
        <v>-2.8999999999999998E-3</v>
      </c>
      <c r="BA45" s="1">
        <v>-3.3700000000000002E-3</v>
      </c>
      <c r="BB45" s="1">
        <v>-2.8000000000000004E-3</v>
      </c>
      <c r="BC45" s="1">
        <v>-2.4299999999999999E-3</v>
      </c>
      <c r="BD45" s="1">
        <v>-2.66E-3</v>
      </c>
      <c r="BE45" s="1">
        <v>-2.5999999999999999E-3</v>
      </c>
      <c r="BF45" s="1">
        <v>-1.7899999999999999E-3</v>
      </c>
      <c r="BG45" s="1">
        <v>-1.9599999999999999E-3</v>
      </c>
      <c r="BH45" s="1">
        <v>-1.81E-3</v>
      </c>
      <c r="BI45" s="1">
        <v>-2.2799999999999999E-3</v>
      </c>
      <c r="BJ45" s="1">
        <v>-2.1099999999999999E-3</v>
      </c>
      <c r="BK45" s="1">
        <v>-2.2200000000000002E-3</v>
      </c>
      <c r="BL45" s="1">
        <v>-2.8999999999999998E-3</v>
      </c>
      <c r="BM45" s="1">
        <v>-3.0299999999999997E-3</v>
      </c>
      <c r="BN45" s="1">
        <v>-2.8399999999999996E-3</v>
      </c>
      <c r="BO45" s="1">
        <v>-2.8599999999999997E-3</v>
      </c>
      <c r="BP45" s="1">
        <v>-2.8399999999999996E-3</v>
      </c>
      <c r="BQ45" s="1">
        <v>-2.7000000000000001E-3</v>
      </c>
      <c r="BR45" s="1">
        <v>-2.6099999999999999E-3</v>
      </c>
      <c r="BS45" s="1">
        <v>-2.47E-3</v>
      </c>
      <c r="BT45" s="1">
        <v>-2.8599999999999997E-3</v>
      </c>
      <c r="BU45" s="1">
        <v>-2.8000000000000004E-3</v>
      </c>
      <c r="BV45" s="1">
        <v>-2.7100000000000002E-3</v>
      </c>
      <c r="BW45" s="1">
        <v>-3.0100000000000001E-3</v>
      </c>
      <c r="BX45" s="1">
        <v>-2.66E-3</v>
      </c>
      <c r="BY45" s="1">
        <v>-1.99E-3</v>
      </c>
      <c r="BZ45" s="1">
        <v>-1.6200000000000001E-3</v>
      </c>
      <c r="CA45" s="1">
        <v>-1.8599999999999999E-3</v>
      </c>
      <c r="CB45" s="1">
        <v>-1.6800000000000001E-3</v>
      </c>
      <c r="CC45" s="1">
        <v>-1.4000000000000002E-3</v>
      </c>
      <c r="CD45" s="1">
        <v>-1.4599999999999999E-3</v>
      </c>
      <c r="CE45" s="1">
        <v>-8.4000000000000003E-4</v>
      </c>
      <c r="CF45" s="1">
        <v>-3.8999999999999999E-4</v>
      </c>
      <c r="CG45" s="1">
        <v>-6.8000000000000005E-4</v>
      </c>
      <c r="CH45" s="1">
        <v>-9.5E-4</v>
      </c>
      <c r="CI45" s="1">
        <v>-1.07E-3</v>
      </c>
      <c r="CJ45" s="1">
        <v>-7.3999999999999999E-4</v>
      </c>
      <c r="CK45" s="1">
        <v>-2.7E-4</v>
      </c>
      <c r="CL45" s="1">
        <v>-5.8E-4</v>
      </c>
      <c r="CM45" s="1">
        <v>-5.9999999999999995E-4</v>
      </c>
      <c r="CN45" s="1">
        <v>-9.6000000000000002E-4</v>
      </c>
      <c r="CO45" s="1">
        <v>-6.4999999999999997E-4</v>
      </c>
      <c r="CP45" s="1">
        <v>-3.8999999999999999E-4</v>
      </c>
      <c r="CQ45" s="1">
        <v>-2.4000000000000001E-4</v>
      </c>
      <c r="CR45" s="1">
        <v>-2.8000000000000003E-4</v>
      </c>
      <c r="CS45" s="1">
        <v>4.0999999999999999E-4</v>
      </c>
      <c r="CT45" s="1">
        <v>2.4000000000000001E-4</v>
      </c>
      <c r="CU45" s="1">
        <v>4.8000000000000001E-4</v>
      </c>
      <c r="CV45" s="1">
        <v>5.1999999999999995E-4</v>
      </c>
      <c r="CW45" s="1">
        <v>8.9999999999999992E-5</v>
      </c>
      <c r="CX45" s="1">
        <v>-1.7999999999999998E-4</v>
      </c>
      <c r="CY45" s="1">
        <v>-2.1000000000000001E-4</v>
      </c>
      <c r="CZ45" s="1">
        <v>-2.9E-4</v>
      </c>
      <c r="DA45" s="1">
        <v>-2.7E-4</v>
      </c>
      <c r="DB45" s="1">
        <v>-4.2000000000000002E-4</v>
      </c>
      <c r="DC45" s="1">
        <v>-1.2999999999999999E-4</v>
      </c>
      <c r="DD45" s="1">
        <v>-4.6000000000000001E-4</v>
      </c>
      <c r="DE45" s="1">
        <v>-4.0000000000000002E-4</v>
      </c>
      <c r="DF45" s="1">
        <v>-6.0999999999999997E-4</v>
      </c>
      <c r="DG45" s="1">
        <v>-5.5000000000000003E-4</v>
      </c>
      <c r="DH45" s="1">
        <v>-5.0999999999999993E-4</v>
      </c>
      <c r="DI45" s="1">
        <v>-4.2999999999999999E-4</v>
      </c>
      <c r="DJ45" s="1">
        <v>3.2000000000000003E-4</v>
      </c>
      <c r="DK45" s="1">
        <v>-4.2999999999999999E-4</v>
      </c>
      <c r="DL45" s="1">
        <v>-8.0000000000000007E-5</v>
      </c>
      <c r="DM45" s="1">
        <v>2.3000000000000001E-4</v>
      </c>
      <c r="DN45" s="1">
        <v>3.1E-4</v>
      </c>
      <c r="DO45" s="1">
        <v>1.4999999999999999E-4</v>
      </c>
      <c r="DP45" s="1">
        <v>1.6000000000000001E-4</v>
      </c>
      <c r="DQ45" s="1">
        <v>-8.9999999999999992E-5</v>
      </c>
      <c r="DR45" s="1">
        <v>3.8999999999999999E-4</v>
      </c>
      <c r="DS45" s="1">
        <v>1.0000000000000001E-5</v>
      </c>
      <c r="DT45" s="1">
        <v>2.3000000000000001E-4</v>
      </c>
      <c r="DU45" s="1">
        <v>6.0000000000000002E-5</v>
      </c>
      <c r="DV45" s="1">
        <v>4.8999999999999998E-4</v>
      </c>
      <c r="DW45" s="1">
        <v>6.3000000000000003E-4</v>
      </c>
      <c r="DX45" s="1">
        <v>5.6000000000000006E-4</v>
      </c>
      <c r="DY45" s="1">
        <v>6.0999999999999997E-4</v>
      </c>
      <c r="DZ45" s="1">
        <v>4.6999999999999999E-4</v>
      </c>
      <c r="EA45" s="1">
        <v>1.25E-3</v>
      </c>
      <c r="EB45" s="1">
        <v>1.2199999999999999E-3</v>
      </c>
      <c r="EC45" s="1">
        <v>8.0000000000000004E-4</v>
      </c>
      <c r="ED45" s="1">
        <v>2.1999999999999998E-4</v>
      </c>
      <c r="EE45" s="1">
        <v>2.1000000000000001E-4</v>
      </c>
      <c r="EF45" s="1">
        <v>2.1999999999999998E-4</v>
      </c>
      <c r="EG45" s="1">
        <v>3.5999999999999997E-4</v>
      </c>
      <c r="EH45" s="1">
        <v>5.8999999999999992E-4</v>
      </c>
      <c r="EI45" s="1">
        <v>5.0000000000000001E-4</v>
      </c>
      <c r="EJ45" s="1">
        <v>9.2999999999999995E-4</v>
      </c>
      <c r="EK45" s="1">
        <v>8.1999999999999998E-4</v>
      </c>
      <c r="EL45" s="1">
        <v>5.0000000000000001E-4</v>
      </c>
      <c r="EM45" s="1">
        <v>4.6999999999999999E-4</v>
      </c>
      <c r="EN45" s="1">
        <v>4.2999999999999999E-4</v>
      </c>
      <c r="EO45" s="1">
        <v>4.2000000000000002E-4</v>
      </c>
      <c r="EP45" s="1">
        <v>8.9999999999999992E-5</v>
      </c>
      <c r="EQ45" s="1">
        <v>-7.0000000000000007E-5</v>
      </c>
      <c r="ER45" s="1">
        <v>-6.2E-4</v>
      </c>
      <c r="ES45" s="1">
        <v>-7.5000000000000002E-4</v>
      </c>
      <c r="ET45" s="1">
        <v>-1.25E-3</v>
      </c>
      <c r="EU45" s="1">
        <v>-9.2999999999999995E-4</v>
      </c>
      <c r="EV45" s="1">
        <v>-1.17E-3</v>
      </c>
      <c r="EW45" s="1">
        <v>-1.48E-3</v>
      </c>
      <c r="EX45" s="1">
        <v>-1.82E-3</v>
      </c>
      <c r="EY45" s="1">
        <v>-1.72E-3</v>
      </c>
      <c r="EZ45" s="1">
        <v>-1.4299999999999998E-3</v>
      </c>
      <c r="FA45" s="1">
        <v>-1.08E-3</v>
      </c>
      <c r="FB45" s="1">
        <v>-1.1200000000000001E-3</v>
      </c>
      <c r="FC45" s="1">
        <v>-1.33E-3</v>
      </c>
      <c r="FD45" s="1">
        <v>-1.6300000000000002E-3</v>
      </c>
      <c r="FE45" s="1">
        <v>-1.4299999999999998E-3</v>
      </c>
      <c r="FF45" s="1">
        <v>-1.34E-3</v>
      </c>
      <c r="FG45" s="1">
        <v>-1.4499999999999999E-3</v>
      </c>
      <c r="FH45" s="1">
        <v>-1.5499999999999999E-3</v>
      </c>
      <c r="FI45" s="1">
        <v>-1.58E-3</v>
      </c>
      <c r="FJ45" s="1">
        <v>-1.6900000000000001E-3</v>
      </c>
      <c r="FK45" s="1">
        <v>-1.7899999999999999E-3</v>
      </c>
      <c r="FL45" s="1">
        <v>-2.1800000000000001E-3</v>
      </c>
      <c r="FM45" s="1">
        <v>-2.0699999999999998E-3</v>
      </c>
      <c r="FN45" s="1">
        <v>-2.3499999999999997E-3</v>
      </c>
      <c r="FO45" s="1">
        <v>-2.4199999999999998E-3</v>
      </c>
      <c r="FP45" s="1">
        <v>-2.2400000000000002E-3</v>
      </c>
      <c r="FQ45" s="1">
        <v>-2.63E-3</v>
      </c>
      <c r="FR45" s="1">
        <v>-2.9299999999999999E-3</v>
      </c>
      <c r="FS45" s="1">
        <v>-2.9299999999999999E-3</v>
      </c>
      <c r="FT45" s="1">
        <v>-3.3700000000000002E-3</v>
      </c>
      <c r="FU45" s="1">
        <v>-3.2400000000000003E-3</v>
      </c>
      <c r="FV45" s="1">
        <v>-3.4599999999999995E-3</v>
      </c>
      <c r="FW45" s="1">
        <v>-3.5899999999999999E-3</v>
      </c>
      <c r="FX45" s="1">
        <v>-3.8300000000000001E-3</v>
      </c>
      <c r="FY45" s="1">
        <v>-2.97E-3</v>
      </c>
      <c r="FZ45" s="1">
        <v>-3.0599999999999998E-3</v>
      </c>
      <c r="GA45" s="1">
        <v>-1.5499999999999999E-3</v>
      </c>
      <c r="GB45" s="1">
        <v>-1.2999999999999999E-4</v>
      </c>
      <c r="GC45" s="1">
        <v>1.92E-3</v>
      </c>
      <c r="GD45" s="1">
        <v>2.4399999999999999E-3</v>
      </c>
      <c r="GE45" s="1">
        <v>3.63E-3</v>
      </c>
      <c r="GF45" s="1">
        <v>2.5700000000000002E-3</v>
      </c>
      <c r="GG45" s="1">
        <v>1.17E-3</v>
      </c>
      <c r="GH45" s="1">
        <v>1.06E-3</v>
      </c>
      <c r="GI45" s="1">
        <v>1.9E-3</v>
      </c>
      <c r="GJ45" s="1">
        <v>1.99E-3</v>
      </c>
      <c r="GK45" s="1">
        <v>2.0000000000000001E-4</v>
      </c>
      <c r="GL45" s="1">
        <v>-6.4000000000000005E-4</v>
      </c>
      <c r="GM45" s="1">
        <v>-8.4000000000000003E-4</v>
      </c>
      <c r="GN45" s="1">
        <v>-6.0000000000000002E-5</v>
      </c>
      <c r="GO45" s="1">
        <v>1.2999999999999999E-4</v>
      </c>
      <c r="GP45" s="1">
        <v>4.8000000000000001E-4</v>
      </c>
      <c r="GQ45" s="1">
        <v>7.5000000000000002E-4</v>
      </c>
      <c r="GR45" s="1">
        <v>6.6E-4</v>
      </c>
      <c r="GS45" s="1">
        <v>1.6900000000000001E-3</v>
      </c>
      <c r="GT45" s="1">
        <v>1.6900000000000001E-3</v>
      </c>
      <c r="GU45" s="1">
        <v>1.09E-3</v>
      </c>
      <c r="GV45" s="1">
        <v>1.09E-3</v>
      </c>
      <c r="GW45" s="1">
        <v>1.09E-3</v>
      </c>
      <c r="GX45" s="1">
        <v>1.0399999999999999E-3</v>
      </c>
      <c r="GY45" s="1">
        <v>5.0999999999999993E-4</v>
      </c>
      <c r="GZ45" s="1">
        <v>4.8999999999999998E-4</v>
      </c>
      <c r="HA45" s="1">
        <v>2.4000000000000001E-4</v>
      </c>
      <c r="HB45" s="1">
        <v>7.3999999999999999E-4</v>
      </c>
      <c r="HC45" s="1">
        <v>8.1000000000000006E-4</v>
      </c>
      <c r="HD45" s="1">
        <v>1.24E-3</v>
      </c>
      <c r="HE45" s="1">
        <v>7.7999999999999999E-4</v>
      </c>
      <c r="HF45" s="1">
        <v>2.5999999999999998E-4</v>
      </c>
      <c r="HG45" s="1">
        <v>2.4000000000000001E-4</v>
      </c>
      <c r="HH45" s="1">
        <v>7.0000000000000007E-5</v>
      </c>
      <c r="HI45" s="1">
        <v>-2.9999999999999997E-4</v>
      </c>
      <c r="HJ45" s="1">
        <v>-1.0499999999999999E-3</v>
      </c>
      <c r="HK45" s="1">
        <v>-1.0499999999999999E-3</v>
      </c>
      <c r="HL45" s="1">
        <v>-5.4000000000000001E-4</v>
      </c>
      <c r="HM45" s="1">
        <v>-6.3000000000000003E-4</v>
      </c>
      <c r="HN45" s="1">
        <v>1.4999999999999999E-4</v>
      </c>
      <c r="HO45" s="1">
        <v>-3.4000000000000002E-4</v>
      </c>
      <c r="HP45" s="1">
        <v>-3.2000000000000003E-4</v>
      </c>
      <c r="HQ45" s="1">
        <v>-1.2999999999999999E-4</v>
      </c>
      <c r="HR45" s="1">
        <v>-2.4000000000000001E-4</v>
      </c>
      <c r="HS45" s="1">
        <v>-4.4999999999999999E-4</v>
      </c>
      <c r="HT45" s="1">
        <v>-3.8999999999999999E-4</v>
      </c>
      <c r="HU45" s="1">
        <v>-2.1000000000000001E-4</v>
      </c>
      <c r="HV45" s="1">
        <v>-5.0000000000000002E-5</v>
      </c>
      <c r="HW45" s="1">
        <v>-1.2E-4</v>
      </c>
      <c r="HX45" s="1">
        <v>-3.4000000000000002E-4</v>
      </c>
      <c r="HY45" s="1">
        <v>-5.1999999999999995E-4</v>
      </c>
      <c r="HZ45" s="1">
        <v>-3.5999999999999997E-4</v>
      </c>
      <c r="IA45" s="1">
        <v>-3.7999999999999997E-4</v>
      </c>
      <c r="IB45" s="1">
        <v>1.0999999999999999E-4</v>
      </c>
      <c r="IC45" s="1">
        <v>-1.4999999999999999E-4</v>
      </c>
      <c r="ID45" s="1">
        <v>-5.2999999999999998E-4</v>
      </c>
      <c r="IE45" s="1">
        <v>-7.7999999999999999E-4</v>
      </c>
      <c r="IF45" s="1">
        <v>-2.1999999999999998E-4</v>
      </c>
      <c r="IG45" s="1">
        <v>-4.6999999999999999E-4</v>
      </c>
      <c r="IH45" s="1">
        <v>-2.1000000000000001E-4</v>
      </c>
      <c r="II45" s="1">
        <v>-3.5000000000000005E-4</v>
      </c>
      <c r="IJ45" s="1">
        <v>1.0000000000000001E-5</v>
      </c>
      <c r="IL45" s="4" t="s">
        <v>48</v>
      </c>
    </row>
    <row r="46" spans="2:246" x14ac:dyDescent="0.35">
      <c r="D46" s="1">
        <v>-3.2271300000000004E-3</v>
      </c>
      <c r="E46" s="1">
        <v>-3.5999999999999999E-3</v>
      </c>
      <c r="F46" s="1">
        <v>-3.65E-3</v>
      </c>
      <c r="G46" s="1">
        <v>-3.8400000000000001E-3</v>
      </c>
      <c r="H46" s="1">
        <v>-3.98E-3</v>
      </c>
      <c r="I46" s="1">
        <v>-3.5899999999999999E-3</v>
      </c>
      <c r="J46" s="1">
        <v>-3.7699999999999999E-3</v>
      </c>
      <c r="K46" s="1">
        <v>-3.5699999999999998E-3</v>
      </c>
      <c r="L46" s="1">
        <v>-3.0499999999999998E-3</v>
      </c>
      <c r="M46" s="1">
        <v>-2.64E-3</v>
      </c>
      <c r="N46" s="1">
        <v>-2.4499999999999999E-3</v>
      </c>
      <c r="O46" s="1">
        <v>-2.96E-3</v>
      </c>
      <c r="P46" s="1">
        <v>-2.9199999999999999E-3</v>
      </c>
      <c r="Q46" s="1">
        <v>-2.8999999999999998E-3</v>
      </c>
      <c r="R46" s="1">
        <v>-3.0899999999999999E-3</v>
      </c>
      <c r="S46" s="1">
        <v>-3.2200000000000002E-3</v>
      </c>
      <c r="T46" s="1">
        <v>-3.4699999999999996E-3</v>
      </c>
      <c r="U46" s="1">
        <v>-3.5699999999999998E-3</v>
      </c>
      <c r="V46" s="1">
        <v>-3.79E-3</v>
      </c>
      <c r="W46" s="1">
        <v>-3.6099999999999999E-3</v>
      </c>
      <c r="X46" s="1">
        <v>-3.7699999999999999E-3</v>
      </c>
      <c r="Y46" s="1">
        <v>-3.9100000000000003E-3</v>
      </c>
      <c r="Z46" s="1">
        <v>-3.98E-3</v>
      </c>
      <c r="AA46" s="1">
        <v>-4.3600000000000002E-3</v>
      </c>
      <c r="AB46" s="1">
        <v>-4.5300000000000002E-3</v>
      </c>
      <c r="AC46" s="1">
        <v>-4.8999999999999998E-3</v>
      </c>
      <c r="AD46" s="1">
        <v>-5.0899999999999999E-3</v>
      </c>
      <c r="AE46" s="1">
        <v>-5.3700000000000006E-3</v>
      </c>
      <c r="AF46" s="1">
        <v>-5.79E-3</v>
      </c>
      <c r="AG46" s="1">
        <v>-5.5800000000000008E-3</v>
      </c>
      <c r="AH46" s="1">
        <v>-5.7999999999999996E-3</v>
      </c>
      <c r="AI46" s="1">
        <v>-5.94E-3</v>
      </c>
      <c r="AJ46" s="1">
        <v>-6.0899999999999999E-3</v>
      </c>
      <c r="AK46" s="1">
        <v>-6.4900000000000001E-3</v>
      </c>
      <c r="AL46" s="1">
        <v>-6.8000000000000005E-3</v>
      </c>
      <c r="AM46" s="1">
        <v>-6.4600000000000005E-3</v>
      </c>
      <c r="AN46" s="1">
        <v>-6.9099999999999995E-3</v>
      </c>
      <c r="AO46" s="1">
        <v>-6.7300000000000007E-3</v>
      </c>
      <c r="AP46" s="1">
        <v>-6.4099999999999999E-3</v>
      </c>
      <c r="AQ46" s="1">
        <v>-6.7200000000000003E-3</v>
      </c>
      <c r="AR46" s="1">
        <v>-6.7000000000000002E-3</v>
      </c>
      <c r="AS46" s="1">
        <v>-6.9699999999999996E-3</v>
      </c>
      <c r="AT46" s="1">
        <v>-7.1799999999999998E-3</v>
      </c>
      <c r="AU46" s="1">
        <v>-6.9299999999999995E-3</v>
      </c>
      <c r="AV46" s="1">
        <v>-7.0699999999999999E-3</v>
      </c>
      <c r="AW46" s="1">
        <v>-7.0099999999999997E-3</v>
      </c>
      <c r="AX46" s="1">
        <v>-7.1500000000000001E-3</v>
      </c>
      <c r="AY46" s="1">
        <v>-6.7700000000000008E-3</v>
      </c>
      <c r="AZ46" s="1">
        <v>-5.9199999999999999E-3</v>
      </c>
      <c r="BA46" s="1">
        <v>-6.3299999999999997E-3</v>
      </c>
      <c r="BB46" s="1">
        <v>-5.8299999999999992E-3</v>
      </c>
      <c r="BC46" s="1">
        <v>-5.5000000000000005E-3</v>
      </c>
      <c r="BD46" s="1">
        <v>-5.6699999999999997E-3</v>
      </c>
      <c r="BE46" s="1">
        <v>-5.3800000000000002E-3</v>
      </c>
      <c r="BF46" s="1">
        <v>-4.5300000000000002E-3</v>
      </c>
      <c r="BG46" s="1">
        <v>-4.7399999999999994E-3</v>
      </c>
      <c r="BH46" s="1">
        <v>-4.7399999999999994E-3</v>
      </c>
      <c r="BI46" s="1">
        <v>-5.11E-3</v>
      </c>
      <c r="BJ46" s="1">
        <v>-5.0499999999999998E-3</v>
      </c>
      <c r="BK46" s="1">
        <v>-5.1999999999999998E-3</v>
      </c>
      <c r="BL46" s="1">
        <v>-5.8099999999999992E-3</v>
      </c>
      <c r="BM46" s="1">
        <v>-6.0400000000000002E-3</v>
      </c>
      <c r="BN46" s="1">
        <v>-5.8699999999999994E-3</v>
      </c>
      <c r="BO46" s="1">
        <v>-5.7999999999999996E-3</v>
      </c>
      <c r="BP46" s="1">
        <v>-5.77E-3</v>
      </c>
      <c r="BQ46" s="1">
        <v>-5.6999999999999993E-3</v>
      </c>
      <c r="BR46" s="1">
        <v>-5.5700000000000003E-3</v>
      </c>
      <c r="BS46" s="1">
        <v>-5.4400000000000004E-3</v>
      </c>
      <c r="BT46" s="1">
        <v>-5.8399999999999997E-3</v>
      </c>
      <c r="BU46" s="1">
        <v>-5.8699999999999994E-3</v>
      </c>
      <c r="BV46" s="1">
        <v>-5.7599999999999995E-3</v>
      </c>
      <c r="BW46" s="1">
        <v>-5.9699999999999996E-3</v>
      </c>
      <c r="BX46" s="1">
        <v>-5.5500000000000002E-3</v>
      </c>
      <c r="BY46" s="1">
        <v>-4.8999999999999998E-3</v>
      </c>
      <c r="BZ46" s="1">
        <v>-4.3800000000000002E-3</v>
      </c>
      <c r="CA46" s="1">
        <v>-4.5700000000000003E-3</v>
      </c>
      <c r="CB46" s="1">
        <v>-4.2399999999999998E-3</v>
      </c>
      <c r="CC46" s="1">
        <v>-3.9100000000000003E-3</v>
      </c>
      <c r="CD46" s="1">
        <v>-4.0300000000000006E-3</v>
      </c>
      <c r="CE46" s="1">
        <v>-3.8600000000000001E-3</v>
      </c>
      <c r="CF46" s="1">
        <v>-3.4499999999999999E-3</v>
      </c>
      <c r="CG46" s="1">
        <v>-3.7000000000000002E-3</v>
      </c>
      <c r="CH46" s="1">
        <v>-3.9700000000000004E-3</v>
      </c>
      <c r="CI46" s="1">
        <v>-4.0500000000000006E-3</v>
      </c>
      <c r="CJ46" s="1">
        <v>-3.7499999999999999E-3</v>
      </c>
      <c r="CK46" s="1">
        <v>-3.2799999999999999E-3</v>
      </c>
      <c r="CL46" s="1">
        <v>-3.5699999999999998E-3</v>
      </c>
      <c r="CM46" s="1">
        <v>-3.5699999999999998E-3</v>
      </c>
      <c r="CN46" s="1">
        <v>-4.0100000000000005E-3</v>
      </c>
      <c r="CO46" s="1">
        <v>-3.7699999999999999E-3</v>
      </c>
      <c r="CP46" s="1">
        <v>-3.4699999999999996E-3</v>
      </c>
      <c r="CQ46" s="1">
        <v>-3.1900000000000001E-3</v>
      </c>
      <c r="CR46" s="1">
        <v>-3.2300000000000002E-3</v>
      </c>
      <c r="CS46" s="1">
        <v>-2.49E-3</v>
      </c>
      <c r="CT46" s="1">
        <v>-2.66E-3</v>
      </c>
      <c r="CU46" s="1">
        <v>-2.48E-3</v>
      </c>
      <c r="CV46" s="1">
        <v>-2.4499999999999999E-3</v>
      </c>
      <c r="CW46" s="1">
        <v>-3.0200000000000001E-3</v>
      </c>
      <c r="CX46" s="1">
        <v>-3.4599999999999995E-3</v>
      </c>
      <c r="CY46" s="1">
        <v>-3.32E-3</v>
      </c>
      <c r="CZ46" s="1">
        <v>-3.3500000000000001E-3</v>
      </c>
      <c r="DA46" s="1">
        <v>-3.4000000000000002E-3</v>
      </c>
      <c r="DB46" s="1">
        <v>-3.5299999999999997E-3</v>
      </c>
      <c r="DC46" s="1">
        <v>-3.2400000000000003E-3</v>
      </c>
      <c r="DD46" s="1">
        <v>-3.5899999999999999E-3</v>
      </c>
      <c r="DE46" s="1">
        <v>-3.4999999999999996E-3</v>
      </c>
      <c r="DF46" s="1">
        <v>-3.7599999999999999E-3</v>
      </c>
      <c r="DG46" s="1">
        <v>-3.6800000000000001E-3</v>
      </c>
      <c r="DH46" s="1">
        <v>-3.64E-3</v>
      </c>
      <c r="DI46" s="1">
        <v>-3.5399999999999997E-3</v>
      </c>
      <c r="DJ46" s="1">
        <v>-2.7800000000000004E-3</v>
      </c>
      <c r="DK46" s="1">
        <v>-3.4499999999999999E-3</v>
      </c>
      <c r="DL46" s="1">
        <v>-3.15E-3</v>
      </c>
      <c r="DM46" s="1">
        <v>-2.9399999999999999E-3</v>
      </c>
      <c r="DN46" s="1">
        <v>-2.9099999999999998E-3</v>
      </c>
      <c r="DO46" s="1">
        <v>-3.0200000000000001E-3</v>
      </c>
      <c r="DP46" s="1">
        <v>-2.96E-3</v>
      </c>
      <c r="DQ46" s="1">
        <v>-3.2200000000000002E-3</v>
      </c>
      <c r="DR46" s="1">
        <v>-2.65E-3</v>
      </c>
      <c r="DS46" s="1">
        <v>-2.9399999999999999E-3</v>
      </c>
      <c r="DT46" s="1">
        <v>-2.7300000000000002E-3</v>
      </c>
      <c r="DU46" s="1">
        <v>-2.8999999999999998E-3</v>
      </c>
      <c r="DV46" s="1">
        <v>-2.5100000000000001E-3</v>
      </c>
      <c r="DW46" s="1">
        <v>-2.3499999999999997E-3</v>
      </c>
      <c r="DX46" s="1">
        <v>-2.4599999999999999E-3</v>
      </c>
      <c r="DY46" s="1">
        <v>-2.4499999999999999E-3</v>
      </c>
      <c r="DZ46" s="1">
        <v>-2.5600000000000002E-3</v>
      </c>
      <c r="EA46" s="1">
        <v>-1.81E-3</v>
      </c>
      <c r="EB46" s="1">
        <v>-1.8699999999999999E-3</v>
      </c>
      <c r="EC46" s="1">
        <v>-2.2100000000000002E-3</v>
      </c>
      <c r="ED46" s="1">
        <v>-2.8299999999999996E-3</v>
      </c>
      <c r="EE46" s="1">
        <v>-2.8699999999999997E-3</v>
      </c>
      <c r="EF46" s="1">
        <v>-2.8199999999999996E-3</v>
      </c>
      <c r="EG46" s="1">
        <v>-2.5800000000000003E-3</v>
      </c>
      <c r="EH46" s="1">
        <v>-2.2200000000000002E-3</v>
      </c>
      <c r="EI46" s="1">
        <v>-2.3E-3</v>
      </c>
      <c r="EJ46" s="1">
        <v>-1.92E-3</v>
      </c>
      <c r="EK46" s="1">
        <v>-2.0899999999999998E-3</v>
      </c>
      <c r="EL46" s="1">
        <v>-2.0599999999999998E-3</v>
      </c>
      <c r="EM46" s="1">
        <v>-2.14E-3</v>
      </c>
      <c r="EN46" s="1">
        <v>-2.14E-3</v>
      </c>
      <c r="EO46" s="1">
        <v>-2.15E-3</v>
      </c>
      <c r="EP46" s="1">
        <v>-2.5000000000000001E-3</v>
      </c>
      <c r="EQ46" s="1">
        <v>-2.5999999999999999E-3</v>
      </c>
      <c r="ER46" s="1">
        <v>-3.1199999999999999E-3</v>
      </c>
      <c r="ES46" s="1">
        <v>-3.3E-3</v>
      </c>
      <c r="ET46" s="1">
        <v>-3.8400000000000001E-3</v>
      </c>
      <c r="EU46" s="1">
        <v>-3.79E-3</v>
      </c>
      <c r="EV46" s="1">
        <v>-3.7199999999999998E-3</v>
      </c>
      <c r="EW46" s="1">
        <v>-4.0699999999999998E-3</v>
      </c>
      <c r="EX46" s="1">
        <v>-4.4200000000000003E-3</v>
      </c>
      <c r="EY46" s="1">
        <v>-4.3600000000000002E-3</v>
      </c>
      <c r="EZ46" s="1">
        <v>-4.0500000000000006E-3</v>
      </c>
      <c r="FA46" s="1">
        <v>-3.7000000000000002E-3</v>
      </c>
      <c r="FB46" s="1">
        <v>-3.65E-3</v>
      </c>
      <c r="FC46" s="1">
        <v>-3.82E-3</v>
      </c>
      <c r="FD46" s="1">
        <v>-4.1099999999999999E-3</v>
      </c>
      <c r="FE46" s="1">
        <v>-3.9100000000000003E-3</v>
      </c>
      <c r="FF46" s="1">
        <v>-3.7599999999999999E-3</v>
      </c>
      <c r="FG46" s="1">
        <v>-3.8800000000000002E-3</v>
      </c>
      <c r="FH46" s="1">
        <v>-4.0000000000000001E-3</v>
      </c>
      <c r="FI46" s="1">
        <v>-3.9900000000000005E-3</v>
      </c>
      <c r="FJ46" s="1">
        <v>-4.0899999999999999E-3</v>
      </c>
      <c r="FK46" s="1">
        <v>-4.1599999999999996E-3</v>
      </c>
      <c r="FL46" s="1">
        <v>-4.4400000000000004E-3</v>
      </c>
      <c r="FM46" s="1">
        <v>-4.3299999999999996E-3</v>
      </c>
      <c r="FN46" s="1">
        <v>-4.81E-3</v>
      </c>
      <c r="FO46" s="1">
        <v>-5.1200000000000004E-3</v>
      </c>
      <c r="FP46" s="1">
        <v>-4.9499999999999995E-3</v>
      </c>
      <c r="FQ46" s="1">
        <v>-5.5200000000000006E-3</v>
      </c>
      <c r="FR46" s="1">
        <v>-6.1199999999999996E-3</v>
      </c>
      <c r="FS46" s="1">
        <v>-6.1999999999999998E-3</v>
      </c>
      <c r="FT46" s="1">
        <v>-6.4099999999999999E-3</v>
      </c>
      <c r="FU46" s="1">
        <v>-6.3400000000000001E-3</v>
      </c>
      <c r="FV46" s="1">
        <v>-6.7700000000000008E-3</v>
      </c>
      <c r="FW46" s="1">
        <v>-7.28E-3</v>
      </c>
      <c r="FX46" s="1">
        <v>-8.4399999999999996E-3</v>
      </c>
      <c r="FY46" s="1">
        <v>-8.0200000000000011E-3</v>
      </c>
      <c r="FZ46" s="1">
        <v>-7.5100000000000002E-3</v>
      </c>
      <c r="GA46" s="1">
        <v>-7.4000000000000003E-3</v>
      </c>
      <c r="GB46" s="1">
        <v>-5.8499999999999993E-3</v>
      </c>
      <c r="GC46" s="1">
        <v>-4.5799999999999999E-3</v>
      </c>
      <c r="GD46" s="1">
        <v>-4.3200000000000001E-3</v>
      </c>
      <c r="GE46" s="1">
        <v>-2.31E-3</v>
      </c>
      <c r="GF46" s="1">
        <v>-1.67E-3</v>
      </c>
      <c r="GG46" s="1">
        <v>-3.3900000000000002E-3</v>
      </c>
      <c r="GH46" s="1">
        <v>-3.7699999999999999E-3</v>
      </c>
      <c r="GI46" s="1">
        <v>-3.2300000000000002E-3</v>
      </c>
      <c r="GJ46" s="1">
        <v>-2.9299999999999999E-3</v>
      </c>
      <c r="GK46" s="1">
        <v>-3.6900000000000001E-3</v>
      </c>
      <c r="GL46" s="1">
        <v>-4.8500000000000001E-3</v>
      </c>
      <c r="GM46" s="1">
        <v>-5.2700000000000004E-3</v>
      </c>
      <c r="GN46" s="1">
        <v>-4.5700000000000003E-3</v>
      </c>
      <c r="GO46" s="1">
        <v>-4.6999999999999993E-3</v>
      </c>
      <c r="GP46" s="1">
        <v>-4.3600000000000002E-3</v>
      </c>
      <c r="GQ46" s="1">
        <v>-4.3499999999999997E-3</v>
      </c>
      <c r="GR46" s="1">
        <v>-4.2100000000000002E-3</v>
      </c>
      <c r="GS46" s="1">
        <v>-3.14E-3</v>
      </c>
      <c r="GT46" s="1">
        <v>-3.1099999999999999E-3</v>
      </c>
      <c r="GU46" s="1">
        <v>-3.4200000000000003E-3</v>
      </c>
      <c r="GV46" s="1">
        <v>-3.4200000000000003E-3</v>
      </c>
      <c r="GW46" s="1">
        <v>-3.4200000000000003E-3</v>
      </c>
      <c r="GX46" s="1">
        <v>-3.79E-3</v>
      </c>
      <c r="GY46" s="1">
        <v>-4.64E-3</v>
      </c>
      <c r="GZ46" s="1">
        <v>-4.7599999999999995E-3</v>
      </c>
      <c r="HA46" s="1">
        <v>-4.79E-3</v>
      </c>
      <c r="HB46" s="1">
        <v>-4.4600000000000004E-3</v>
      </c>
      <c r="HC46" s="1">
        <v>-4.81E-3</v>
      </c>
      <c r="HD46" s="1">
        <v>-4.1900000000000001E-3</v>
      </c>
      <c r="HE46" s="1">
        <v>-4.28E-3</v>
      </c>
      <c r="HF46" s="1">
        <v>-4.6999999999999993E-3</v>
      </c>
      <c r="HG46" s="1">
        <v>-4.45E-3</v>
      </c>
      <c r="HH46" s="1">
        <v>-4.6100000000000004E-3</v>
      </c>
      <c r="HI46" s="1">
        <v>-4.8399999999999997E-3</v>
      </c>
      <c r="HJ46" s="1">
        <v>-5.8599999999999998E-3</v>
      </c>
      <c r="HK46" s="1">
        <v>-5.8599999999999998E-3</v>
      </c>
      <c r="HL46" s="1">
        <v>-5.6000000000000008E-3</v>
      </c>
      <c r="HM46" s="1">
        <v>-5.7799999999999995E-3</v>
      </c>
      <c r="HN46" s="1">
        <v>-5.0200000000000002E-3</v>
      </c>
      <c r="HO46" s="1">
        <v>-5.5100000000000001E-3</v>
      </c>
      <c r="HP46" s="1">
        <v>-5.3200000000000001E-3</v>
      </c>
      <c r="HQ46" s="1">
        <v>-5.1999999999999998E-3</v>
      </c>
      <c r="HR46" s="1">
        <v>-5.0699999999999999E-3</v>
      </c>
      <c r="HS46" s="1">
        <v>-5.2599999999999999E-3</v>
      </c>
      <c r="HT46" s="1">
        <v>-5.3800000000000002E-3</v>
      </c>
      <c r="HU46" s="1">
        <v>-5.2700000000000004E-3</v>
      </c>
      <c r="HV46" s="1">
        <v>-4.81E-3</v>
      </c>
      <c r="HW46" s="1">
        <v>-4.6100000000000004E-3</v>
      </c>
      <c r="HX46" s="1">
        <v>-4.6600000000000001E-3</v>
      </c>
      <c r="HY46" s="1">
        <v>-4.9899999999999996E-3</v>
      </c>
      <c r="HZ46" s="1">
        <v>-4.8799999999999998E-3</v>
      </c>
      <c r="IA46" s="1">
        <v>-4.8799999999999998E-3</v>
      </c>
      <c r="IB46" s="1">
        <v>-4.2599999999999999E-3</v>
      </c>
      <c r="IC46" s="1">
        <v>-4.1999999999999997E-3</v>
      </c>
      <c r="ID46" s="1">
        <v>-4.2399999999999998E-3</v>
      </c>
      <c r="IE46" s="1">
        <v>-4.47E-3</v>
      </c>
      <c r="IF46" s="1">
        <v>-3.9300000000000003E-3</v>
      </c>
      <c r="IG46" s="1">
        <v>-4.15E-3</v>
      </c>
      <c r="IH46" s="1">
        <v>-3.8800000000000002E-3</v>
      </c>
      <c r="II46" s="1">
        <v>-3.4599999999999995E-3</v>
      </c>
      <c r="IJ46" s="1">
        <v>-3.0799999999999998E-3</v>
      </c>
      <c r="IL46" s="4" t="s">
        <v>49</v>
      </c>
    </row>
    <row r="47" spans="2:246" x14ac:dyDescent="0.35">
      <c r="D47" s="1">
        <v>2.1458870000000001E-2</v>
      </c>
      <c r="E47" s="1">
        <v>1.9429999999999999E-2</v>
      </c>
      <c r="F47" s="1">
        <v>1.857E-2</v>
      </c>
      <c r="G47" s="1">
        <v>1.6120000000000002E-2</v>
      </c>
      <c r="H47" s="1">
        <v>1.669E-2</v>
      </c>
      <c r="I47" s="1">
        <v>1.746E-2</v>
      </c>
      <c r="J47" s="1">
        <v>1.78E-2</v>
      </c>
      <c r="K47" s="1">
        <v>1.7410000000000002E-2</v>
      </c>
      <c r="L47" s="1">
        <v>1.7250000000000001E-2</v>
      </c>
      <c r="M47" s="1">
        <v>1.7150000000000002E-2</v>
      </c>
      <c r="N47" s="1">
        <v>1.7330000000000002E-2</v>
      </c>
      <c r="O47" s="1">
        <v>1.6399999999999998E-2</v>
      </c>
      <c r="P47" s="1">
        <v>1.6120000000000002E-2</v>
      </c>
      <c r="Q47" s="1">
        <v>1.6040000000000002E-2</v>
      </c>
      <c r="R47" s="1">
        <v>1.558E-2</v>
      </c>
      <c r="S47" s="1">
        <v>1.6040000000000002E-2</v>
      </c>
      <c r="T47" s="1">
        <v>1.6670000000000001E-2</v>
      </c>
      <c r="U47" s="1">
        <v>1.6029999999999999E-2</v>
      </c>
      <c r="V47" s="1">
        <v>1.4970000000000001E-2</v>
      </c>
      <c r="W47" s="1">
        <v>1.524E-2</v>
      </c>
      <c r="X47" s="1">
        <v>1.575E-2</v>
      </c>
      <c r="Y47" s="1">
        <v>1.5810000000000001E-2</v>
      </c>
      <c r="Z47" s="1">
        <v>1.583E-2</v>
      </c>
      <c r="AA47" s="1">
        <v>1.5469999999999999E-2</v>
      </c>
      <c r="AB47" s="1">
        <v>1.5529999999999999E-2</v>
      </c>
      <c r="AC47" s="1">
        <v>1.541E-2</v>
      </c>
      <c r="AD47" s="1">
        <v>1.5640000000000001E-2</v>
      </c>
      <c r="AE47" s="1">
        <v>1.5089999999999999E-2</v>
      </c>
      <c r="AF47" s="1">
        <v>1.3979999999999999E-2</v>
      </c>
      <c r="AG47" s="1">
        <v>1.538E-2</v>
      </c>
      <c r="AH47" s="1">
        <v>1.8260000000000002E-2</v>
      </c>
      <c r="AI47" s="1">
        <v>1.736E-2</v>
      </c>
      <c r="AJ47" s="1">
        <v>1.6200000000000003E-2</v>
      </c>
      <c r="AK47" s="1">
        <v>1.5149999999999999E-2</v>
      </c>
      <c r="AL47" s="1">
        <v>1.4019999999999999E-2</v>
      </c>
      <c r="AM47" s="1">
        <v>1.431E-2</v>
      </c>
      <c r="AN47" s="1">
        <v>1.3480000000000001E-2</v>
      </c>
      <c r="AO47" s="1">
        <v>1.337E-2</v>
      </c>
      <c r="AP47" s="1">
        <v>1.332E-2</v>
      </c>
      <c r="AQ47" s="1">
        <v>1.3180000000000001E-2</v>
      </c>
      <c r="AR47" s="1">
        <v>1.333E-2</v>
      </c>
      <c r="AS47" s="1">
        <v>1.1379999999999999E-2</v>
      </c>
      <c r="AT47" s="1">
        <v>1.0289999999999999E-2</v>
      </c>
      <c r="AU47" s="1">
        <v>9.8999999999999991E-3</v>
      </c>
      <c r="AV47" s="1">
        <v>1.0329999999999999E-2</v>
      </c>
      <c r="AW47" s="1">
        <v>9.7099999999999999E-3</v>
      </c>
      <c r="AX47" s="1">
        <v>8.6199999999999992E-3</v>
      </c>
      <c r="AY47" s="1">
        <v>8.2199999999999999E-3</v>
      </c>
      <c r="AZ47" s="1">
        <v>9.1000000000000004E-3</v>
      </c>
      <c r="BA47" s="1">
        <v>8.8299999999999993E-3</v>
      </c>
      <c r="BB47" s="1">
        <v>9.5499999999999995E-3</v>
      </c>
      <c r="BC47" s="1">
        <v>1.026E-2</v>
      </c>
      <c r="BD47" s="1">
        <v>9.7599999999999996E-3</v>
      </c>
      <c r="BE47" s="1">
        <v>8.4399999999999996E-3</v>
      </c>
      <c r="BF47" s="1">
        <v>8.6899999999999998E-3</v>
      </c>
      <c r="BG47" s="1">
        <v>8.5299999999999994E-3</v>
      </c>
      <c r="BH47" s="1">
        <v>9.2899999999999996E-3</v>
      </c>
      <c r="BI47" s="1">
        <v>8.7299999999999999E-3</v>
      </c>
      <c r="BJ47" s="1">
        <v>8.8800000000000007E-3</v>
      </c>
      <c r="BK47" s="1">
        <v>9.2100000000000012E-3</v>
      </c>
      <c r="BL47" s="1">
        <v>8.3400000000000002E-3</v>
      </c>
      <c r="BM47" s="1">
        <v>8.3099999999999997E-3</v>
      </c>
      <c r="BN47" s="1">
        <v>8.3499999999999998E-3</v>
      </c>
      <c r="BO47" s="1">
        <v>8.2899999999999988E-3</v>
      </c>
      <c r="BP47" s="1">
        <v>8.2899999999999988E-3</v>
      </c>
      <c r="BQ47" s="1">
        <v>8.2799999999999992E-3</v>
      </c>
      <c r="BR47" s="1">
        <v>8.5599999999999999E-3</v>
      </c>
      <c r="BS47" s="1">
        <v>8.9600000000000009E-3</v>
      </c>
      <c r="BT47" s="1">
        <v>8.2799999999999992E-3</v>
      </c>
      <c r="BU47" s="1">
        <v>8.3099999999999997E-3</v>
      </c>
      <c r="BV47" s="1">
        <v>9.5499999999999995E-3</v>
      </c>
      <c r="BW47" s="1">
        <v>9.4799999999999988E-3</v>
      </c>
      <c r="BX47" s="1">
        <v>9.7400000000000004E-3</v>
      </c>
      <c r="BY47" s="1">
        <v>1.0589999999999999E-2</v>
      </c>
      <c r="BZ47" s="1">
        <v>1.056E-2</v>
      </c>
      <c r="CA47" s="1">
        <v>1.0200000000000001E-2</v>
      </c>
      <c r="CB47" s="1">
        <v>1.035E-2</v>
      </c>
      <c r="CC47" s="1">
        <v>1.0280000000000001E-2</v>
      </c>
      <c r="CD47" s="1">
        <v>9.9500000000000005E-3</v>
      </c>
      <c r="CE47" s="1">
        <v>1.03E-2</v>
      </c>
      <c r="CF47" s="1">
        <v>1.089E-2</v>
      </c>
      <c r="CG47" s="1">
        <v>1.03E-2</v>
      </c>
      <c r="CH47" s="1">
        <v>1.042E-2</v>
      </c>
      <c r="CI47" s="1">
        <v>1.01E-2</v>
      </c>
      <c r="CJ47" s="1">
        <v>1.047E-2</v>
      </c>
      <c r="CK47" s="1">
        <v>1.103E-2</v>
      </c>
      <c r="CL47" s="1">
        <v>1.0970000000000001E-2</v>
      </c>
      <c r="CM47" s="1">
        <v>1.094E-2</v>
      </c>
      <c r="CN47" s="1">
        <v>1.0280000000000001E-2</v>
      </c>
      <c r="CO47" s="1">
        <v>1.0970000000000001E-2</v>
      </c>
      <c r="CP47" s="1">
        <v>1.094E-2</v>
      </c>
      <c r="CQ47" s="1">
        <v>1.1129999999999999E-2</v>
      </c>
      <c r="CR47" s="1">
        <v>1.1240000000000002E-2</v>
      </c>
      <c r="CS47" s="1">
        <v>1.2500000000000001E-2</v>
      </c>
      <c r="CT47" s="1">
        <v>1.272E-2</v>
      </c>
      <c r="CU47" s="1">
        <v>1.3420000000000001E-2</v>
      </c>
      <c r="CV47" s="1">
        <v>1.3040000000000001E-2</v>
      </c>
      <c r="CW47" s="1">
        <v>1.333E-2</v>
      </c>
      <c r="CX47" s="1">
        <v>1.4330000000000001E-2</v>
      </c>
      <c r="CY47" s="1">
        <v>1.3300000000000001E-2</v>
      </c>
      <c r="CZ47" s="1">
        <v>1.294E-2</v>
      </c>
      <c r="DA47" s="1">
        <v>1.3309999999999999E-2</v>
      </c>
      <c r="DB47" s="1">
        <v>1.3009999999999999E-2</v>
      </c>
      <c r="DC47" s="1">
        <v>1.282E-2</v>
      </c>
      <c r="DD47" s="1">
        <v>1.2969999999999999E-2</v>
      </c>
      <c r="DE47" s="1">
        <v>1.278E-2</v>
      </c>
      <c r="DF47" s="1">
        <v>1.274E-2</v>
      </c>
      <c r="DG47" s="1">
        <v>1.3229999999999999E-2</v>
      </c>
      <c r="DH47" s="1">
        <v>1.349E-2</v>
      </c>
      <c r="DI47" s="1">
        <v>1.3380000000000001E-2</v>
      </c>
      <c r="DJ47" s="1">
        <v>1.4459999999999999E-2</v>
      </c>
      <c r="DK47" s="1">
        <v>1.3849999999999999E-2</v>
      </c>
      <c r="DL47" s="1">
        <v>1.3809999999999999E-2</v>
      </c>
      <c r="DM47" s="1">
        <v>1.4830000000000001E-2</v>
      </c>
      <c r="DN47" s="1">
        <v>1.447E-2</v>
      </c>
      <c r="DO47" s="1">
        <v>1.391E-2</v>
      </c>
      <c r="DP47" s="1">
        <v>1.3480000000000001E-2</v>
      </c>
      <c r="DQ47" s="1">
        <v>1.321E-2</v>
      </c>
      <c r="DR47" s="1">
        <v>1.3420000000000001E-2</v>
      </c>
      <c r="DS47" s="1">
        <v>1.2580000000000001E-2</v>
      </c>
      <c r="DT47" s="1">
        <v>1.299E-2</v>
      </c>
      <c r="DU47" s="1">
        <v>1.2749999999999999E-2</v>
      </c>
      <c r="DV47" s="1">
        <v>1.3380000000000001E-2</v>
      </c>
      <c r="DW47" s="1">
        <v>1.3959999999999998E-2</v>
      </c>
      <c r="DX47" s="1">
        <v>1.421E-2</v>
      </c>
      <c r="DY47" s="1">
        <v>1.439E-2</v>
      </c>
      <c r="DZ47" s="1">
        <v>1.3959999999999998E-2</v>
      </c>
      <c r="EA47" s="1">
        <v>1.422E-2</v>
      </c>
      <c r="EB47" s="1">
        <v>1.427E-2</v>
      </c>
      <c r="EC47" s="1">
        <v>1.4250000000000001E-2</v>
      </c>
      <c r="ED47" s="1">
        <v>1.345E-2</v>
      </c>
      <c r="EE47" s="1">
        <v>1.3580000000000002E-2</v>
      </c>
      <c r="EF47" s="1">
        <v>1.389E-2</v>
      </c>
      <c r="EG47" s="1">
        <v>1.4070000000000001E-2</v>
      </c>
      <c r="EH47" s="1">
        <v>1.38E-2</v>
      </c>
      <c r="EI47" s="1">
        <v>1.332E-2</v>
      </c>
      <c r="EJ47" s="1">
        <v>1.3849999999999999E-2</v>
      </c>
      <c r="EK47" s="1">
        <v>1.3899999999999999E-2</v>
      </c>
      <c r="EL47" s="1">
        <v>1.3899999999999999E-2</v>
      </c>
      <c r="EM47" s="1">
        <v>1.4379999999999999E-2</v>
      </c>
      <c r="EN47" s="1">
        <v>1.3859999999999999E-2</v>
      </c>
      <c r="EO47" s="1">
        <v>1.3600000000000001E-2</v>
      </c>
      <c r="EP47" s="1">
        <v>1.366E-2</v>
      </c>
      <c r="EQ47" s="1">
        <v>1.3520000000000001E-2</v>
      </c>
      <c r="ER47" s="1">
        <v>1.2549999999999999E-2</v>
      </c>
      <c r="ES47" s="1">
        <v>1.23E-2</v>
      </c>
      <c r="ET47" s="1">
        <v>1.043E-2</v>
      </c>
      <c r="EU47" s="1">
        <v>1.0280000000000001E-2</v>
      </c>
      <c r="EV47" s="1">
        <v>9.6299999999999997E-3</v>
      </c>
      <c r="EW47" s="1">
        <v>9.389999999999999E-3</v>
      </c>
      <c r="EX47" s="1">
        <v>9.2399999999999999E-3</v>
      </c>
      <c r="EY47" s="1">
        <v>9.5700000000000004E-3</v>
      </c>
      <c r="EZ47" s="1">
        <v>9.4799999999999988E-3</v>
      </c>
      <c r="FA47" s="1">
        <v>9.6699999999999998E-3</v>
      </c>
      <c r="FB47" s="1">
        <v>9.689999999999999E-3</v>
      </c>
      <c r="FC47" s="1">
        <v>9.4799999999999988E-3</v>
      </c>
      <c r="FD47" s="1">
        <v>9.5199999999999989E-3</v>
      </c>
      <c r="FE47" s="1">
        <v>9.7199999999999995E-3</v>
      </c>
      <c r="FF47" s="1">
        <v>9.2200000000000008E-3</v>
      </c>
      <c r="FG47" s="1">
        <v>8.9600000000000009E-3</v>
      </c>
      <c r="FH47" s="1">
        <v>9.2399999999999999E-3</v>
      </c>
      <c r="FI47" s="1">
        <v>9.0600000000000003E-3</v>
      </c>
      <c r="FJ47" s="1">
        <v>9.2899999999999996E-3</v>
      </c>
      <c r="FK47" s="1">
        <v>9.4199999999999996E-3</v>
      </c>
      <c r="FL47" s="1">
        <v>9.130000000000001E-3</v>
      </c>
      <c r="FM47" s="1">
        <v>9.0699999999999999E-3</v>
      </c>
      <c r="FN47" s="1">
        <v>9.6799999999999994E-3</v>
      </c>
      <c r="FO47" s="1">
        <v>9.8200000000000006E-3</v>
      </c>
      <c r="FP47" s="1">
        <v>9.9399999999999992E-3</v>
      </c>
      <c r="FQ47" s="1">
        <v>1.0740000000000001E-2</v>
      </c>
      <c r="FR47" s="1">
        <v>1.1270000000000001E-2</v>
      </c>
      <c r="FS47" s="1">
        <v>1.154E-2</v>
      </c>
      <c r="FT47" s="1">
        <v>9.8499999999999994E-3</v>
      </c>
      <c r="FU47" s="1">
        <v>1.0169999999999998E-2</v>
      </c>
      <c r="FV47" s="1">
        <v>1.068E-2</v>
      </c>
      <c r="FW47" s="1">
        <v>1.0789999999999999E-2</v>
      </c>
      <c r="FX47" s="1">
        <v>1.4079999999999999E-2</v>
      </c>
      <c r="FY47" s="1">
        <v>1.3859999999999999E-2</v>
      </c>
      <c r="FZ47" s="1">
        <v>1.1859999999999999E-2</v>
      </c>
      <c r="GA47" s="1">
        <v>1.736E-2</v>
      </c>
      <c r="GB47" s="1">
        <v>1.805E-2</v>
      </c>
      <c r="GC47" s="1">
        <v>2.1640000000000003E-2</v>
      </c>
      <c r="GD47" s="1">
        <v>2.3910000000000001E-2</v>
      </c>
      <c r="GE47" s="1">
        <v>2.3039999999999998E-2</v>
      </c>
      <c r="GF47" s="1">
        <v>1.8189999999999998E-2</v>
      </c>
      <c r="GG47" s="1">
        <v>1.635E-2</v>
      </c>
      <c r="GH47" s="1">
        <v>1.6049999999999998E-2</v>
      </c>
      <c r="GI47" s="1">
        <v>1.592E-2</v>
      </c>
      <c r="GJ47" s="1">
        <v>1.576E-2</v>
      </c>
      <c r="GK47" s="1">
        <v>1.2430000000000002E-2</v>
      </c>
      <c r="GL47" s="1">
        <v>1.3340000000000001E-2</v>
      </c>
      <c r="GM47" s="1">
        <v>1.486E-2</v>
      </c>
      <c r="GN47" s="1">
        <v>1.5339999999999999E-2</v>
      </c>
      <c r="GO47" s="1">
        <v>1.5469999999999999E-2</v>
      </c>
      <c r="GP47" s="1">
        <v>1.4919999999999999E-2</v>
      </c>
      <c r="GQ47" s="1">
        <v>1.542E-2</v>
      </c>
      <c r="GR47" s="1">
        <v>1.4970000000000001E-2</v>
      </c>
      <c r="GS47" s="1">
        <v>1.602E-2</v>
      </c>
      <c r="GT47" s="1">
        <v>1.6559999999999998E-2</v>
      </c>
      <c r="GU47" s="1">
        <v>1.5990000000000001E-2</v>
      </c>
      <c r="GV47" s="1">
        <v>1.5990000000000001E-2</v>
      </c>
      <c r="GW47" s="1">
        <v>1.5990000000000001E-2</v>
      </c>
      <c r="GX47" s="1">
        <v>1.789E-2</v>
      </c>
      <c r="GY47" s="1">
        <v>1.908E-2</v>
      </c>
      <c r="GZ47" s="1">
        <v>1.857E-2</v>
      </c>
      <c r="HA47" s="1">
        <v>1.7899999999999999E-2</v>
      </c>
      <c r="HB47" s="1">
        <v>1.9519999999999999E-2</v>
      </c>
      <c r="HC47" s="1">
        <v>2.1720000000000003E-2</v>
      </c>
      <c r="HD47" s="1">
        <v>2.1070000000000002E-2</v>
      </c>
      <c r="HE47" s="1">
        <v>2.0059999999999998E-2</v>
      </c>
      <c r="HF47" s="1">
        <v>1.89E-2</v>
      </c>
      <c r="HG47" s="1">
        <v>1.7589999999999998E-2</v>
      </c>
      <c r="HH47" s="1">
        <v>1.7350000000000001E-2</v>
      </c>
      <c r="HI47" s="1">
        <v>1.7689999999999997E-2</v>
      </c>
      <c r="HJ47" s="1">
        <v>1.7769999999999998E-2</v>
      </c>
      <c r="HK47" s="1">
        <v>1.7769999999999998E-2</v>
      </c>
      <c r="HL47" s="1">
        <v>1.755E-2</v>
      </c>
      <c r="HM47" s="1">
        <v>1.874E-2</v>
      </c>
      <c r="HN47" s="1">
        <v>1.9779999999999999E-2</v>
      </c>
      <c r="HO47" s="1">
        <v>1.9030000000000002E-2</v>
      </c>
      <c r="HP47" s="1">
        <v>1.789E-2</v>
      </c>
      <c r="HQ47" s="1">
        <v>1.8870000000000001E-2</v>
      </c>
      <c r="HR47" s="1">
        <v>1.8919999999999999E-2</v>
      </c>
      <c r="HS47" s="1">
        <v>1.8069999999999999E-2</v>
      </c>
      <c r="HT47" s="1">
        <v>1.822E-2</v>
      </c>
      <c r="HU47" s="1">
        <v>1.8540000000000001E-2</v>
      </c>
      <c r="HV47" s="1">
        <v>1.703E-2</v>
      </c>
      <c r="HW47" s="1">
        <v>1.6469999999999999E-2</v>
      </c>
      <c r="HX47" s="1">
        <v>1.635E-2</v>
      </c>
      <c r="HY47" s="1">
        <v>1.634E-2</v>
      </c>
      <c r="HZ47" s="1">
        <v>1.6060000000000001E-2</v>
      </c>
      <c r="IA47" s="1">
        <v>1.5880000000000002E-2</v>
      </c>
      <c r="IB47" s="1">
        <v>1.5529999999999999E-2</v>
      </c>
      <c r="IC47" s="1">
        <v>1.4910000000000001E-2</v>
      </c>
      <c r="ID47" s="1">
        <v>1.4490000000000001E-2</v>
      </c>
      <c r="IE47" s="1">
        <v>1.4910000000000001E-2</v>
      </c>
      <c r="IF47" s="1">
        <v>1.4690000000000002E-2</v>
      </c>
      <c r="IG47" s="1">
        <v>1.5089999999999999E-2</v>
      </c>
      <c r="IH47" s="1">
        <v>1.525E-2</v>
      </c>
      <c r="II47" s="1">
        <v>1.418E-2</v>
      </c>
      <c r="IJ47" s="1">
        <v>1.43E-2</v>
      </c>
      <c r="IL47" s="4" t="s">
        <v>50</v>
      </c>
    </row>
    <row r="48" spans="2:246" x14ac:dyDescent="0.35">
      <c r="D48" s="1">
        <v>-1.7754600000000002E-3</v>
      </c>
      <c r="E48" s="1">
        <v>-1.91E-3</v>
      </c>
      <c r="F48" s="1">
        <v>-2E-3</v>
      </c>
      <c r="G48" s="1">
        <v>-2.2200000000000002E-3</v>
      </c>
      <c r="H48" s="1">
        <v>-2.4499999999999999E-3</v>
      </c>
      <c r="I48" s="1">
        <v>-2.0300000000000001E-3</v>
      </c>
      <c r="J48" s="1">
        <v>-2.0899999999999998E-3</v>
      </c>
      <c r="K48" s="1">
        <v>-1.9500000000000001E-3</v>
      </c>
      <c r="L48" s="1">
        <v>-1.48E-3</v>
      </c>
      <c r="M48" s="1">
        <v>-1.09E-3</v>
      </c>
      <c r="N48" s="1">
        <v>-8.4000000000000003E-4</v>
      </c>
      <c r="O48" s="1">
        <v>-1.2800000000000001E-3</v>
      </c>
      <c r="P48" s="1">
        <v>-1.2999999999999999E-3</v>
      </c>
      <c r="Q48" s="1">
        <v>-1.6800000000000001E-3</v>
      </c>
      <c r="R48" s="1">
        <v>-1.92E-3</v>
      </c>
      <c r="S48" s="1">
        <v>-2.0799999999999998E-3</v>
      </c>
      <c r="T48" s="1">
        <v>-2.2799999999999999E-3</v>
      </c>
      <c r="U48" s="1">
        <v>-2.3599999999999997E-3</v>
      </c>
      <c r="V48" s="1">
        <v>-2.5900000000000003E-3</v>
      </c>
      <c r="W48" s="1">
        <v>-2.48E-3</v>
      </c>
      <c r="X48" s="1">
        <v>-2.5900000000000003E-3</v>
      </c>
      <c r="Y48" s="1">
        <v>-2.8000000000000004E-3</v>
      </c>
      <c r="Z48" s="1">
        <v>-2.8699999999999997E-3</v>
      </c>
      <c r="AA48" s="1">
        <v>-3.2500000000000003E-3</v>
      </c>
      <c r="AB48" s="1">
        <v>-3.3400000000000001E-3</v>
      </c>
      <c r="AC48" s="1">
        <v>-3.8E-3</v>
      </c>
      <c r="AD48" s="1">
        <v>-3.9500000000000004E-3</v>
      </c>
      <c r="AE48" s="1">
        <v>-4.2500000000000003E-3</v>
      </c>
      <c r="AF48" s="1">
        <v>-4.7499999999999999E-3</v>
      </c>
      <c r="AG48" s="1">
        <v>-4.5500000000000002E-3</v>
      </c>
      <c r="AH48" s="1">
        <v>-4.5399999999999998E-3</v>
      </c>
      <c r="AI48" s="1">
        <v>-4.6899999999999997E-3</v>
      </c>
      <c r="AJ48" s="1">
        <v>-4.8799999999999998E-3</v>
      </c>
      <c r="AK48" s="1">
        <v>-5.3200000000000001E-3</v>
      </c>
      <c r="AL48" s="1">
        <v>-5.6499999999999996E-3</v>
      </c>
      <c r="AM48" s="1">
        <v>-5.2599999999999999E-3</v>
      </c>
      <c r="AN48" s="1">
        <v>-5.6299999999999996E-3</v>
      </c>
      <c r="AO48" s="1">
        <v>-5.47E-3</v>
      </c>
      <c r="AP48" s="1">
        <v>-5.1000000000000004E-3</v>
      </c>
      <c r="AQ48" s="1">
        <v>-5.3700000000000006E-3</v>
      </c>
      <c r="AR48" s="1">
        <v>-5.3200000000000001E-3</v>
      </c>
      <c r="AS48" s="1">
        <v>-5.5900000000000004E-3</v>
      </c>
      <c r="AT48" s="1">
        <v>-5.7499999999999999E-3</v>
      </c>
      <c r="AU48" s="1">
        <v>-5.4100000000000007E-3</v>
      </c>
      <c r="AV48" s="1">
        <v>-5.5200000000000006E-3</v>
      </c>
      <c r="AW48" s="1">
        <v>-5.4600000000000004E-3</v>
      </c>
      <c r="AX48" s="1">
        <v>-5.6000000000000008E-3</v>
      </c>
      <c r="AY48" s="1">
        <v>-5.2700000000000004E-3</v>
      </c>
      <c r="AZ48" s="1">
        <v>-4.3400000000000001E-3</v>
      </c>
      <c r="BA48" s="1">
        <v>-4.9499999999999995E-3</v>
      </c>
      <c r="BB48" s="1">
        <v>-4.3899999999999998E-3</v>
      </c>
      <c r="BC48" s="1">
        <v>-4.0699999999999998E-3</v>
      </c>
      <c r="BD48" s="1">
        <v>-4.1999999999999997E-3</v>
      </c>
      <c r="BE48" s="1">
        <v>-3.8800000000000002E-3</v>
      </c>
      <c r="BF48" s="1">
        <v>-3.2000000000000002E-3</v>
      </c>
      <c r="BG48" s="1">
        <v>-3.4799999999999996E-3</v>
      </c>
      <c r="BH48" s="1">
        <v>-3.31E-3</v>
      </c>
      <c r="BI48" s="1">
        <v>-3.6900000000000001E-3</v>
      </c>
      <c r="BJ48" s="1">
        <v>-3.63E-3</v>
      </c>
      <c r="BK48" s="1">
        <v>-3.7699999999999999E-3</v>
      </c>
      <c r="BL48" s="1">
        <v>-4.3699999999999998E-3</v>
      </c>
      <c r="BM48" s="1">
        <v>-4.5500000000000002E-3</v>
      </c>
      <c r="BN48" s="1">
        <v>-4.2399999999999998E-3</v>
      </c>
      <c r="BO48" s="1">
        <v>-4.3499999999999997E-3</v>
      </c>
      <c r="BP48" s="1">
        <v>-4.3E-3</v>
      </c>
      <c r="BQ48" s="1">
        <v>-4.2500000000000003E-3</v>
      </c>
      <c r="BR48" s="1">
        <v>-4.2199999999999998E-3</v>
      </c>
      <c r="BS48" s="1">
        <v>-4.0699999999999998E-3</v>
      </c>
      <c r="BT48" s="1">
        <v>-4.4299999999999999E-3</v>
      </c>
      <c r="BU48" s="1">
        <v>-4.4200000000000003E-3</v>
      </c>
      <c r="BV48" s="1">
        <v>-4.3200000000000001E-3</v>
      </c>
      <c r="BW48" s="1">
        <v>-4.5399999999999998E-3</v>
      </c>
      <c r="BX48" s="1">
        <v>-4.0699999999999998E-3</v>
      </c>
      <c r="BY48" s="1">
        <v>-3.3500000000000001E-3</v>
      </c>
      <c r="BZ48" s="1">
        <v>-3.0999999999999999E-3</v>
      </c>
      <c r="CA48" s="1">
        <v>-3.1900000000000001E-3</v>
      </c>
      <c r="CB48" s="1">
        <v>-2.9099999999999998E-3</v>
      </c>
      <c r="CC48" s="1">
        <v>-2.5800000000000003E-3</v>
      </c>
      <c r="CD48" s="1">
        <v>-2.7800000000000004E-3</v>
      </c>
      <c r="CE48" s="1">
        <v>-2.5700000000000002E-3</v>
      </c>
      <c r="CF48" s="1">
        <v>-2.1199999999999999E-3</v>
      </c>
      <c r="CG48" s="1">
        <v>-2.31E-3</v>
      </c>
      <c r="CH48" s="1">
        <v>-2.5900000000000003E-3</v>
      </c>
      <c r="CI48" s="1">
        <v>-2.7000000000000001E-3</v>
      </c>
      <c r="CJ48" s="1">
        <v>-2.3899999999999998E-3</v>
      </c>
      <c r="CK48" s="1">
        <v>-1.99E-3</v>
      </c>
      <c r="CL48" s="1">
        <v>-2.2000000000000001E-3</v>
      </c>
      <c r="CM48" s="1">
        <v>-2.2300000000000002E-3</v>
      </c>
      <c r="CN48" s="1">
        <v>-2.7300000000000002E-3</v>
      </c>
      <c r="CO48" s="1">
        <v>-2.4599999999999999E-3</v>
      </c>
      <c r="CP48" s="1">
        <v>-2.16E-3</v>
      </c>
      <c r="CQ48" s="1">
        <v>-1.8400000000000001E-3</v>
      </c>
      <c r="CR48" s="1">
        <v>-1.98E-3</v>
      </c>
      <c r="CS48" s="1">
        <v>-1.15E-3</v>
      </c>
      <c r="CT48" s="1">
        <v>-1.32E-3</v>
      </c>
      <c r="CU48" s="1">
        <v>-1.1100000000000001E-3</v>
      </c>
      <c r="CV48" s="1">
        <v>-1.24E-3</v>
      </c>
      <c r="CW48" s="1">
        <v>-1.64E-3</v>
      </c>
      <c r="CX48" s="1">
        <v>-2.0699999999999998E-3</v>
      </c>
      <c r="CY48" s="1">
        <v>-1.91E-3</v>
      </c>
      <c r="CZ48" s="1">
        <v>-1.9500000000000001E-3</v>
      </c>
      <c r="DA48" s="1">
        <v>-1.9500000000000001E-3</v>
      </c>
      <c r="DB48" s="1">
        <v>-2.0799999999999998E-3</v>
      </c>
      <c r="DC48" s="1">
        <v>-1.83E-3</v>
      </c>
      <c r="DD48" s="1">
        <v>-2.16E-3</v>
      </c>
      <c r="DE48" s="1">
        <v>-2.0200000000000001E-3</v>
      </c>
      <c r="DF48" s="1">
        <v>-2.2899999999999999E-3</v>
      </c>
      <c r="DG48" s="1">
        <v>-2.3E-3</v>
      </c>
      <c r="DH48" s="1">
        <v>-2.2000000000000001E-3</v>
      </c>
      <c r="DI48" s="1">
        <v>-2.2200000000000002E-3</v>
      </c>
      <c r="DJ48" s="1">
        <v>-1.47E-3</v>
      </c>
      <c r="DK48" s="1">
        <v>-2.16E-3</v>
      </c>
      <c r="DL48" s="1">
        <v>-1.8400000000000001E-3</v>
      </c>
      <c r="DM48" s="1">
        <v>-1.6200000000000001E-3</v>
      </c>
      <c r="DN48" s="1">
        <v>-1.56E-3</v>
      </c>
      <c r="DO48" s="1">
        <v>-1.6900000000000001E-3</v>
      </c>
      <c r="DP48" s="1">
        <v>-1.6000000000000001E-3</v>
      </c>
      <c r="DQ48" s="1">
        <v>-1.8400000000000001E-3</v>
      </c>
      <c r="DR48" s="1">
        <v>-1.33E-3</v>
      </c>
      <c r="DS48" s="1">
        <v>-1.64E-3</v>
      </c>
      <c r="DT48" s="1">
        <v>-1.4499999999999999E-3</v>
      </c>
      <c r="DU48" s="1">
        <v>-1.64E-3</v>
      </c>
      <c r="DV48" s="1">
        <v>-1.23E-3</v>
      </c>
      <c r="DW48" s="1">
        <v>-1.08E-3</v>
      </c>
      <c r="DX48" s="1">
        <v>-1.17E-3</v>
      </c>
      <c r="DY48" s="1">
        <v>-1.08E-3</v>
      </c>
      <c r="DZ48" s="1">
        <v>-1.14E-3</v>
      </c>
      <c r="EA48" s="1">
        <v>-5.4000000000000001E-4</v>
      </c>
      <c r="EB48" s="1">
        <v>-5.6000000000000006E-4</v>
      </c>
      <c r="EC48" s="1">
        <v>-9.5E-4</v>
      </c>
      <c r="ED48" s="1">
        <v>-1.56E-3</v>
      </c>
      <c r="EE48" s="1">
        <v>-1.5499999999999999E-3</v>
      </c>
      <c r="EF48" s="1">
        <v>-1.5399999999999999E-3</v>
      </c>
      <c r="EG48" s="1">
        <v>-1.2199999999999999E-3</v>
      </c>
      <c r="EH48" s="1">
        <v>-1E-3</v>
      </c>
      <c r="EI48" s="1">
        <v>-1.1999999999999999E-3</v>
      </c>
      <c r="EJ48" s="1">
        <v>-7.5999999999999993E-4</v>
      </c>
      <c r="EK48" s="1">
        <v>-9.2999999999999995E-4</v>
      </c>
      <c r="EL48" s="1">
        <v>-1.2099999999999999E-3</v>
      </c>
      <c r="EM48" s="1">
        <v>-1.2999999999999999E-3</v>
      </c>
      <c r="EN48" s="1">
        <v>-1.24E-3</v>
      </c>
      <c r="EO48" s="1">
        <v>-1.24E-3</v>
      </c>
      <c r="EP48" s="1">
        <v>-1.56E-3</v>
      </c>
      <c r="EQ48" s="1">
        <v>-1.7100000000000001E-3</v>
      </c>
      <c r="ER48" s="1">
        <v>-2.1800000000000001E-3</v>
      </c>
      <c r="ES48" s="1">
        <v>-2.4199999999999998E-3</v>
      </c>
      <c r="ET48" s="1">
        <v>-2.8699999999999997E-3</v>
      </c>
      <c r="EU48" s="1">
        <v>-2.5000000000000001E-3</v>
      </c>
      <c r="EV48" s="1">
        <v>-2.8100000000000004E-3</v>
      </c>
      <c r="EW48" s="1">
        <v>-3.0999999999999999E-3</v>
      </c>
      <c r="EX48" s="1">
        <v>-3.4300000000000003E-3</v>
      </c>
      <c r="EY48" s="1">
        <v>-3.4300000000000003E-3</v>
      </c>
      <c r="EZ48" s="1">
        <v>-3.0000000000000001E-3</v>
      </c>
      <c r="FA48" s="1">
        <v>-2.64E-3</v>
      </c>
      <c r="FB48" s="1">
        <v>-2.6900000000000001E-3</v>
      </c>
      <c r="FC48" s="1">
        <v>-2.8499999999999997E-3</v>
      </c>
      <c r="FD48" s="1">
        <v>-3.1199999999999999E-3</v>
      </c>
      <c r="FE48" s="1">
        <v>-2.96E-3</v>
      </c>
      <c r="FF48" s="1">
        <v>-2.8599999999999997E-3</v>
      </c>
      <c r="FG48" s="1">
        <v>-3.0000000000000001E-3</v>
      </c>
      <c r="FH48" s="1">
        <v>-3.15E-3</v>
      </c>
      <c r="FI48" s="1">
        <v>-3.13E-3</v>
      </c>
      <c r="FJ48" s="1">
        <v>-3.2200000000000002E-3</v>
      </c>
      <c r="FK48" s="1">
        <v>-3.3300000000000001E-3</v>
      </c>
      <c r="FL48" s="1">
        <v>-3.5399999999999997E-3</v>
      </c>
      <c r="FM48" s="1">
        <v>-3.4699999999999996E-3</v>
      </c>
      <c r="FN48" s="1">
        <v>-3.8500000000000001E-3</v>
      </c>
      <c r="FO48" s="1">
        <v>-4.0999999999999995E-3</v>
      </c>
      <c r="FP48" s="1">
        <v>-3.96E-3</v>
      </c>
      <c r="FQ48" s="1">
        <v>-4.3299999999999996E-3</v>
      </c>
      <c r="FR48" s="1">
        <v>-4.7299999999999998E-3</v>
      </c>
      <c r="FS48" s="1">
        <v>-4.8500000000000001E-3</v>
      </c>
      <c r="FT48" s="1">
        <v>-5.0499999999999998E-3</v>
      </c>
      <c r="FU48" s="1">
        <v>-5.1400000000000005E-3</v>
      </c>
      <c r="FV48" s="1">
        <v>-5.4300000000000008E-3</v>
      </c>
      <c r="FW48" s="1">
        <v>-5.5700000000000003E-3</v>
      </c>
      <c r="FX48" s="1">
        <v>-6.3499999999999997E-3</v>
      </c>
      <c r="FY48" s="1">
        <v>-5.7099999999999998E-3</v>
      </c>
      <c r="FZ48" s="1">
        <v>-5.4900000000000001E-3</v>
      </c>
      <c r="GA48" s="1">
        <v>-5.13E-3</v>
      </c>
      <c r="GB48" s="1">
        <v>-3.3900000000000002E-3</v>
      </c>
      <c r="GC48" s="1">
        <v>-1.91E-3</v>
      </c>
      <c r="GD48" s="1">
        <v>-8.7999999999999992E-4</v>
      </c>
      <c r="GE48" s="1">
        <v>8.1999999999999998E-4</v>
      </c>
      <c r="GF48" s="1">
        <v>7.1999999999999994E-4</v>
      </c>
      <c r="GG48" s="1">
        <v>-8.7999999999999992E-4</v>
      </c>
      <c r="GH48" s="1">
        <v>-1.2900000000000001E-3</v>
      </c>
      <c r="GI48" s="1">
        <v>-9.6000000000000002E-4</v>
      </c>
      <c r="GJ48" s="1">
        <v>1E-4</v>
      </c>
      <c r="GK48" s="1">
        <v>-1.1000000000000001E-3</v>
      </c>
      <c r="GL48" s="1">
        <v>-2.2699999999999999E-3</v>
      </c>
      <c r="GM48" s="1">
        <v>-2.4499999999999999E-3</v>
      </c>
      <c r="GN48" s="1">
        <v>-2.15E-3</v>
      </c>
      <c r="GO48" s="1">
        <v>-1.98E-3</v>
      </c>
      <c r="GP48" s="1">
        <v>-1.6200000000000001E-3</v>
      </c>
      <c r="GQ48" s="1">
        <v>-1.5900000000000001E-3</v>
      </c>
      <c r="GR48" s="1">
        <v>-1.5E-3</v>
      </c>
      <c r="GS48" s="1">
        <v>-5.0999999999999993E-4</v>
      </c>
      <c r="GT48" s="1">
        <v>-3.6999999999999999E-4</v>
      </c>
      <c r="GU48" s="1">
        <v>-8.1999999999999998E-4</v>
      </c>
      <c r="GV48" s="1">
        <v>-8.1999999999999998E-4</v>
      </c>
      <c r="GW48" s="1">
        <v>-8.1999999999999998E-4</v>
      </c>
      <c r="GX48" s="1">
        <v>-9.7999999999999997E-4</v>
      </c>
      <c r="GY48" s="1">
        <v>-1.58E-3</v>
      </c>
      <c r="GZ48" s="1">
        <v>-1.7000000000000001E-3</v>
      </c>
      <c r="HA48" s="1">
        <v>-1.7499999999999998E-3</v>
      </c>
      <c r="HB48" s="1">
        <v>-1.3800000000000002E-3</v>
      </c>
      <c r="HC48" s="1">
        <v>-1.7699999999999999E-3</v>
      </c>
      <c r="HD48" s="1">
        <v>-1.1100000000000001E-3</v>
      </c>
      <c r="HE48" s="1">
        <v>-1.3700000000000001E-3</v>
      </c>
      <c r="HF48" s="1">
        <v>-1.83E-3</v>
      </c>
      <c r="HG48" s="1">
        <v>-1.7899999999999999E-3</v>
      </c>
      <c r="HH48" s="1">
        <v>-2.0899999999999998E-3</v>
      </c>
      <c r="HI48" s="1">
        <v>-2.3699999999999997E-3</v>
      </c>
      <c r="HJ48" s="1">
        <v>-3.0100000000000001E-3</v>
      </c>
      <c r="HK48" s="1">
        <v>-3.0100000000000001E-3</v>
      </c>
      <c r="HL48" s="1">
        <v>-2.8199999999999996E-3</v>
      </c>
      <c r="HM48" s="1">
        <v>-2.9199999999999999E-3</v>
      </c>
      <c r="HN48" s="1">
        <v>-2.2300000000000002E-3</v>
      </c>
      <c r="HO48" s="1">
        <v>-2.63E-3</v>
      </c>
      <c r="HP48" s="1">
        <v>-2.6099999999999999E-3</v>
      </c>
      <c r="HQ48" s="1">
        <v>-2.3699999999999997E-3</v>
      </c>
      <c r="HR48" s="1">
        <v>-2.4299999999999999E-3</v>
      </c>
      <c r="HS48" s="1">
        <v>-2.64E-3</v>
      </c>
      <c r="HT48" s="1">
        <v>-2.7600000000000003E-3</v>
      </c>
      <c r="HU48" s="1">
        <v>-2.64E-3</v>
      </c>
      <c r="HV48" s="1">
        <v>-2.0899999999999998E-3</v>
      </c>
      <c r="HW48" s="1">
        <v>-2.2400000000000002E-3</v>
      </c>
      <c r="HX48" s="1">
        <v>-2.3799999999999997E-3</v>
      </c>
      <c r="HY48" s="1">
        <v>-2.5900000000000003E-3</v>
      </c>
      <c r="HZ48" s="1">
        <v>-2.5000000000000001E-3</v>
      </c>
      <c r="IA48" s="1">
        <v>-2.5400000000000002E-3</v>
      </c>
      <c r="IB48" s="1">
        <v>-1.92E-3</v>
      </c>
      <c r="IC48" s="1">
        <v>-1.99E-3</v>
      </c>
      <c r="ID48" s="1">
        <v>-2.2100000000000002E-3</v>
      </c>
      <c r="IE48" s="1">
        <v>-2.3699999999999997E-3</v>
      </c>
      <c r="IF48" s="1">
        <v>-1.8799999999999999E-3</v>
      </c>
      <c r="IG48" s="1">
        <v>-2.0999999999999999E-3</v>
      </c>
      <c r="IH48" s="1">
        <v>-1.8400000000000001E-3</v>
      </c>
      <c r="II48" s="1">
        <v>-1.5399999999999999E-3</v>
      </c>
      <c r="IJ48" s="1">
        <v>-1.2099999999999999E-3</v>
      </c>
      <c r="IL48" s="4" t="s">
        <v>51</v>
      </c>
    </row>
    <row r="49" spans="4:246" x14ac:dyDescent="0.35">
      <c r="D49" s="1">
        <v>4.3661000000000004E-3</v>
      </c>
      <c r="E49" s="1">
        <v>3.3600000000000001E-3</v>
      </c>
      <c r="F49" s="1">
        <v>2.9499999999999999E-3</v>
      </c>
      <c r="G49" s="1">
        <v>2.1800000000000001E-3</v>
      </c>
      <c r="H49" s="1">
        <v>2.49E-3</v>
      </c>
      <c r="I49" s="1">
        <v>3.29E-3</v>
      </c>
      <c r="J49" s="1">
        <v>4.4000000000000003E-3</v>
      </c>
      <c r="K49" s="1">
        <v>4.2100000000000002E-3</v>
      </c>
      <c r="L49" s="1">
        <v>4.4400000000000004E-3</v>
      </c>
      <c r="M49" s="1">
        <v>4.81E-3</v>
      </c>
      <c r="N49" s="1">
        <v>5.6999999999999993E-3</v>
      </c>
      <c r="O49" s="1">
        <v>5.13E-3</v>
      </c>
      <c r="P49" s="1">
        <v>4.9100000000000003E-3</v>
      </c>
      <c r="Q49" s="1">
        <v>4.5900000000000003E-3</v>
      </c>
      <c r="R49" s="1">
        <v>4.0899999999999999E-3</v>
      </c>
      <c r="S49" s="1">
        <v>3.98E-3</v>
      </c>
      <c r="T49" s="1">
        <v>4.0699999999999998E-3</v>
      </c>
      <c r="U49" s="1">
        <v>4.0600000000000002E-3</v>
      </c>
      <c r="V49" s="1">
        <v>3.5099999999999997E-3</v>
      </c>
      <c r="W49" s="1">
        <v>3.7199999999999998E-3</v>
      </c>
      <c r="X49" s="1">
        <v>3.8500000000000001E-3</v>
      </c>
      <c r="Y49" s="1">
        <v>3.62E-3</v>
      </c>
      <c r="Z49" s="1">
        <v>3.5999999999999999E-3</v>
      </c>
      <c r="AA49" s="1">
        <v>2.8899999999999998E-3</v>
      </c>
      <c r="AB49" s="1">
        <v>2.9099999999999998E-3</v>
      </c>
      <c r="AC49" s="1">
        <v>2.5600000000000002E-3</v>
      </c>
      <c r="AD49" s="1">
        <v>2.5700000000000002E-3</v>
      </c>
      <c r="AE49" s="1">
        <v>2.4099999999999998E-3</v>
      </c>
      <c r="AF49" s="1">
        <v>1.6900000000000001E-3</v>
      </c>
      <c r="AG49" s="1">
        <v>2.4299999999999999E-3</v>
      </c>
      <c r="AH49" s="1">
        <v>2.7300000000000002E-3</v>
      </c>
      <c r="AI49" s="1">
        <v>2.3799999999999997E-3</v>
      </c>
      <c r="AJ49" s="1">
        <v>2.1299999999999999E-3</v>
      </c>
      <c r="AK49" s="1">
        <v>1.5E-3</v>
      </c>
      <c r="AL49" s="1">
        <v>9.6000000000000002E-4</v>
      </c>
      <c r="AM49" s="1">
        <v>1.3900000000000002E-3</v>
      </c>
      <c r="AN49" s="1">
        <v>1.06E-3</v>
      </c>
      <c r="AO49" s="1">
        <v>1.06E-3</v>
      </c>
      <c r="AP49" s="1">
        <v>1.47E-3</v>
      </c>
      <c r="AQ49" s="1">
        <v>1.4599999999999999E-3</v>
      </c>
      <c r="AR49" s="1">
        <v>1.4399999999999999E-3</v>
      </c>
      <c r="AS49" s="1">
        <v>8.5999999999999998E-4</v>
      </c>
      <c r="AT49" s="1">
        <v>7.1999999999999994E-4</v>
      </c>
      <c r="AU49" s="1">
        <v>1.15E-3</v>
      </c>
      <c r="AV49" s="1">
        <v>1.23E-3</v>
      </c>
      <c r="AW49" s="1">
        <v>1.4099999999999998E-3</v>
      </c>
      <c r="AX49" s="1">
        <v>1.1999999999999999E-3</v>
      </c>
      <c r="AY49" s="1">
        <v>1.6900000000000001E-3</v>
      </c>
      <c r="AZ49" s="1">
        <v>2.5700000000000002E-3</v>
      </c>
      <c r="BA49" s="1">
        <v>1.81E-3</v>
      </c>
      <c r="BB49" s="1">
        <v>2.2799999999999999E-3</v>
      </c>
      <c r="BC49" s="1">
        <v>2.6700000000000001E-3</v>
      </c>
      <c r="BD49" s="1">
        <v>2.7400000000000002E-3</v>
      </c>
      <c r="BE49" s="1">
        <v>2.2899999999999999E-3</v>
      </c>
      <c r="BF49" s="1">
        <v>3.13E-3</v>
      </c>
      <c r="BG49" s="1">
        <v>2.7200000000000002E-3</v>
      </c>
      <c r="BH49" s="1">
        <v>3.0200000000000001E-3</v>
      </c>
      <c r="BI49" s="1">
        <v>2.3899999999999998E-3</v>
      </c>
      <c r="BJ49" s="1">
        <v>2.6700000000000001E-3</v>
      </c>
      <c r="BK49" s="1">
        <v>2.4599999999999999E-3</v>
      </c>
      <c r="BL49" s="1">
        <v>1.6300000000000002E-3</v>
      </c>
      <c r="BM49" s="1">
        <v>1.2099999999999999E-3</v>
      </c>
      <c r="BN49" s="1">
        <v>1.4000000000000002E-3</v>
      </c>
      <c r="BO49" s="1">
        <v>1.56E-3</v>
      </c>
      <c r="BP49" s="1">
        <v>1.5900000000000001E-3</v>
      </c>
      <c r="BQ49" s="1">
        <v>1.49E-3</v>
      </c>
      <c r="BR49" s="1">
        <v>1.64E-3</v>
      </c>
      <c r="BS49" s="1">
        <v>1.7899999999999999E-3</v>
      </c>
      <c r="BT49" s="1">
        <v>1.47E-3</v>
      </c>
      <c r="BU49" s="1">
        <v>1.4000000000000002E-3</v>
      </c>
      <c r="BV49" s="1">
        <v>1.5199999999999999E-3</v>
      </c>
      <c r="BW49" s="1">
        <v>1.3500000000000001E-3</v>
      </c>
      <c r="BX49" s="1">
        <v>1.64E-3</v>
      </c>
      <c r="BY49" s="1">
        <v>2.2899999999999999E-3</v>
      </c>
      <c r="BZ49" s="1">
        <v>2.5700000000000002E-3</v>
      </c>
      <c r="CA49" s="1">
        <v>2.2300000000000002E-3</v>
      </c>
      <c r="CB49" s="1">
        <v>2.33E-3</v>
      </c>
      <c r="CC49" s="1">
        <v>2.5500000000000002E-3</v>
      </c>
      <c r="CD49" s="1">
        <v>2.3599999999999997E-3</v>
      </c>
      <c r="CE49" s="1">
        <v>2.6099999999999999E-3</v>
      </c>
      <c r="CF49" s="1">
        <v>3.0200000000000001E-3</v>
      </c>
      <c r="CG49" s="1">
        <v>2.7200000000000002E-3</v>
      </c>
      <c r="CH49" s="1">
        <v>2.5800000000000003E-3</v>
      </c>
      <c r="CI49" s="1">
        <v>2.5400000000000002E-3</v>
      </c>
      <c r="CJ49" s="1">
        <v>2.7300000000000002E-3</v>
      </c>
      <c r="CK49" s="1">
        <v>3.1700000000000001E-3</v>
      </c>
      <c r="CL49" s="1">
        <v>2.9399999999999999E-3</v>
      </c>
      <c r="CM49" s="1">
        <v>3.0000000000000001E-3</v>
      </c>
      <c r="CN49" s="1">
        <v>2.5200000000000001E-3</v>
      </c>
      <c r="CO49" s="1">
        <v>2.8899999999999998E-3</v>
      </c>
      <c r="CP49" s="1">
        <v>3.2100000000000002E-3</v>
      </c>
      <c r="CQ49" s="1">
        <v>3.3500000000000001E-3</v>
      </c>
      <c r="CR49" s="1">
        <v>3.1199999999999999E-3</v>
      </c>
      <c r="CS49" s="1">
        <v>3.8900000000000002E-3</v>
      </c>
      <c r="CT49" s="1">
        <v>4.0000000000000001E-3</v>
      </c>
      <c r="CU49" s="1">
        <v>4.3600000000000002E-3</v>
      </c>
      <c r="CV49" s="1">
        <v>4.5999999999999999E-3</v>
      </c>
      <c r="CW49" s="1">
        <v>4.6600000000000001E-3</v>
      </c>
      <c r="CX49" s="1">
        <v>4.6500000000000005E-3</v>
      </c>
      <c r="CY49" s="1">
        <v>4.5900000000000003E-3</v>
      </c>
      <c r="CZ49" s="1">
        <v>4.2599999999999999E-3</v>
      </c>
      <c r="DA49" s="1">
        <v>4.4299999999999999E-3</v>
      </c>
      <c r="DB49" s="1">
        <v>4.3299999999999996E-3</v>
      </c>
      <c r="DC49" s="1">
        <v>4.6500000000000005E-3</v>
      </c>
      <c r="DD49" s="1">
        <v>4.1999999999999997E-3</v>
      </c>
      <c r="DE49" s="1">
        <v>4.1900000000000001E-3</v>
      </c>
      <c r="DF49" s="1">
        <v>4.0500000000000006E-3</v>
      </c>
      <c r="DG49" s="1">
        <v>4.0799999999999994E-3</v>
      </c>
      <c r="DH49" s="1">
        <v>4.2199999999999998E-3</v>
      </c>
      <c r="DI49" s="1">
        <v>4.3099999999999996E-3</v>
      </c>
      <c r="DJ49" s="1">
        <v>4.9699999999999996E-3</v>
      </c>
      <c r="DK49" s="1">
        <v>4.2699999999999995E-3</v>
      </c>
      <c r="DL49" s="1">
        <v>4.5799999999999999E-3</v>
      </c>
      <c r="DM49" s="1">
        <v>5.0200000000000002E-3</v>
      </c>
      <c r="DN49" s="1">
        <v>5.0299999999999997E-3</v>
      </c>
      <c r="DO49" s="1">
        <v>4.7399999999999994E-3</v>
      </c>
      <c r="DP49" s="1">
        <v>4.7499999999999999E-3</v>
      </c>
      <c r="DQ49" s="1">
        <v>4.3200000000000001E-3</v>
      </c>
      <c r="DR49" s="1">
        <v>4.62E-3</v>
      </c>
      <c r="DS49" s="1">
        <v>4.2699999999999995E-3</v>
      </c>
      <c r="DT49" s="1">
        <v>4.3299999999999996E-3</v>
      </c>
      <c r="DU49" s="1">
        <v>4.0600000000000002E-3</v>
      </c>
      <c r="DV49" s="1">
        <v>4.3200000000000001E-3</v>
      </c>
      <c r="DW49" s="1">
        <v>4.6899999999999997E-3</v>
      </c>
      <c r="DX49" s="1">
        <v>4.5999999999999999E-3</v>
      </c>
      <c r="DY49" s="1">
        <v>4.47E-3</v>
      </c>
      <c r="DZ49" s="1">
        <v>4.1900000000000001E-3</v>
      </c>
      <c r="EA49" s="1">
        <v>4.7599999999999995E-3</v>
      </c>
      <c r="EB49" s="1">
        <v>4.6899999999999997E-3</v>
      </c>
      <c r="EC49" s="1">
        <v>4.6100000000000004E-3</v>
      </c>
      <c r="ED49" s="1">
        <v>3.9500000000000004E-3</v>
      </c>
      <c r="EE49" s="1">
        <v>4.0500000000000006E-3</v>
      </c>
      <c r="EF49" s="1">
        <v>4.15E-3</v>
      </c>
      <c r="EG49" s="1">
        <v>4.3299999999999996E-3</v>
      </c>
      <c r="EH49" s="1">
        <v>4.5500000000000002E-3</v>
      </c>
      <c r="EI49" s="1">
        <v>4.4299999999999999E-3</v>
      </c>
      <c r="EJ49" s="1">
        <v>4.8399999999999997E-3</v>
      </c>
      <c r="EK49" s="1">
        <v>4.81E-3</v>
      </c>
      <c r="EL49" s="1">
        <v>4.5000000000000005E-3</v>
      </c>
      <c r="EM49" s="1">
        <v>4.6800000000000001E-3</v>
      </c>
      <c r="EN49" s="1">
        <v>4.6800000000000001E-3</v>
      </c>
      <c r="EO49" s="1">
        <v>4.5100000000000001E-3</v>
      </c>
      <c r="EP49" s="1">
        <v>4.2399999999999998E-3</v>
      </c>
      <c r="EQ49" s="1">
        <v>4.15E-3</v>
      </c>
      <c r="ER49" s="1">
        <v>3.62E-3</v>
      </c>
      <c r="ES49" s="1">
        <v>3.4699999999999996E-3</v>
      </c>
      <c r="ET49" s="1">
        <v>2.8799999999999997E-3</v>
      </c>
      <c r="EU49" s="1">
        <v>3.15E-3</v>
      </c>
      <c r="EV49" s="1">
        <v>3.0299999999999997E-3</v>
      </c>
      <c r="EW49" s="1">
        <v>2.7300000000000002E-3</v>
      </c>
      <c r="EX49" s="1">
        <v>2.3E-3</v>
      </c>
      <c r="EY49" s="1">
        <v>2.4599999999999999E-3</v>
      </c>
      <c r="EZ49" s="1">
        <v>2.7600000000000003E-3</v>
      </c>
      <c r="FA49" s="1">
        <v>2.97E-3</v>
      </c>
      <c r="FB49" s="1">
        <v>3.0000000000000001E-3</v>
      </c>
      <c r="FC49" s="1">
        <v>2.8999999999999998E-3</v>
      </c>
      <c r="FD49" s="1">
        <v>2.6099999999999999E-3</v>
      </c>
      <c r="FE49" s="1">
        <v>2.7100000000000002E-3</v>
      </c>
      <c r="FF49" s="1">
        <v>3.1199999999999999E-3</v>
      </c>
      <c r="FG49" s="1">
        <v>3.0399999999999997E-3</v>
      </c>
      <c r="FH49" s="1">
        <v>2.98E-3</v>
      </c>
      <c r="FI49" s="1">
        <v>2.9199999999999999E-3</v>
      </c>
      <c r="FJ49" s="1">
        <v>2.8899999999999998E-3</v>
      </c>
      <c r="FK49" s="1">
        <v>2.7300000000000002E-3</v>
      </c>
      <c r="FL49" s="1">
        <v>2.32E-3</v>
      </c>
      <c r="FM49" s="1">
        <v>2.2799999999999999E-3</v>
      </c>
      <c r="FN49" s="1">
        <v>2.14E-3</v>
      </c>
      <c r="FO49" s="1">
        <v>2.1700000000000001E-3</v>
      </c>
      <c r="FP49" s="1">
        <v>2.49E-3</v>
      </c>
      <c r="FQ49" s="1">
        <v>3.0699999999999998E-3</v>
      </c>
      <c r="FR49" s="1">
        <v>2.99E-3</v>
      </c>
      <c r="FS49" s="1">
        <v>2.9099999999999998E-3</v>
      </c>
      <c r="FT49" s="1">
        <v>1.8599999999999999E-3</v>
      </c>
      <c r="FU49" s="1">
        <v>1.7799999999999999E-3</v>
      </c>
      <c r="FV49" s="1">
        <v>2.1800000000000001E-3</v>
      </c>
      <c r="FW49" s="1">
        <v>2.1800000000000001E-3</v>
      </c>
      <c r="FX49" s="1">
        <v>2.7500000000000003E-3</v>
      </c>
      <c r="FY49" s="1">
        <v>3.5399999999999997E-3</v>
      </c>
      <c r="FZ49" s="1">
        <v>2.66E-3</v>
      </c>
      <c r="GA49" s="1">
        <v>4.7699999999999999E-3</v>
      </c>
      <c r="GB49" s="1">
        <v>6.3299999999999997E-3</v>
      </c>
      <c r="GC49" s="1">
        <v>8.4099999999999991E-3</v>
      </c>
      <c r="GD49" s="1">
        <v>1.0509999999999999E-2</v>
      </c>
      <c r="GE49" s="1">
        <v>1.2330000000000001E-2</v>
      </c>
      <c r="GF49" s="1">
        <v>9.0699999999999999E-3</v>
      </c>
      <c r="GG49" s="1">
        <v>7.7000000000000002E-3</v>
      </c>
      <c r="GH49" s="1">
        <v>7.7000000000000002E-3</v>
      </c>
      <c r="GI49" s="1">
        <v>8.9499999999999996E-3</v>
      </c>
      <c r="GJ49" s="1">
        <v>8.8100000000000001E-3</v>
      </c>
      <c r="GK49" s="1">
        <v>5.6699999999999997E-3</v>
      </c>
      <c r="GL49" s="1">
        <v>5.3800000000000002E-3</v>
      </c>
      <c r="GM49" s="1">
        <v>5.96E-3</v>
      </c>
      <c r="GN49" s="1">
        <v>6.8200000000000005E-3</v>
      </c>
      <c r="GO49" s="1">
        <v>6.9599999999999992E-3</v>
      </c>
      <c r="GP49" s="1">
        <v>7.11E-3</v>
      </c>
      <c r="GQ49" s="1">
        <v>7.4799999999999997E-3</v>
      </c>
      <c r="GR49" s="1">
        <v>7.2099999999999994E-3</v>
      </c>
      <c r="GS49" s="1">
        <v>8.1599999999999989E-3</v>
      </c>
      <c r="GT49" s="1">
        <v>8.43E-3</v>
      </c>
      <c r="GU49" s="1">
        <v>7.8700000000000003E-3</v>
      </c>
      <c r="GV49" s="1">
        <v>7.8700000000000003E-3</v>
      </c>
      <c r="GW49" s="1">
        <v>7.8700000000000003E-3</v>
      </c>
      <c r="GX49" s="1">
        <v>8.4399999999999996E-3</v>
      </c>
      <c r="GY49" s="1">
        <v>8.6800000000000002E-3</v>
      </c>
      <c r="GZ49" s="1">
        <v>8.3400000000000002E-3</v>
      </c>
      <c r="HA49" s="1">
        <v>8.1700000000000002E-3</v>
      </c>
      <c r="HB49" s="1">
        <v>9.0100000000000006E-3</v>
      </c>
      <c r="HC49" s="1">
        <v>1.0069999999999999E-2</v>
      </c>
      <c r="HD49" s="1">
        <v>1.1390000000000001E-2</v>
      </c>
      <c r="HE49" s="1">
        <v>1.0509999999999999E-2</v>
      </c>
      <c r="HF49" s="1">
        <v>9.5700000000000004E-3</v>
      </c>
      <c r="HG49" s="1">
        <v>9.0000000000000011E-3</v>
      </c>
      <c r="HH49" s="1">
        <v>8.5000000000000006E-3</v>
      </c>
      <c r="HI49" s="1">
        <v>8.0700000000000008E-3</v>
      </c>
      <c r="HJ49" s="1">
        <v>7.3299999999999997E-3</v>
      </c>
      <c r="HK49" s="1">
        <v>7.3299999999999997E-3</v>
      </c>
      <c r="HL49" s="1">
        <v>8.3599999999999994E-3</v>
      </c>
      <c r="HM49" s="1">
        <v>8.6300000000000005E-3</v>
      </c>
      <c r="HN49" s="1">
        <v>9.2100000000000012E-3</v>
      </c>
      <c r="HO49" s="1">
        <v>8.9499999999999996E-3</v>
      </c>
      <c r="HP49" s="1">
        <v>8.6899999999999998E-3</v>
      </c>
      <c r="HQ49" s="1">
        <v>8.8800000000000007E-3</v>
      </c>
      <c r="HR49" s="1">
        <v>8.6800000000000002E-3</v>
      </c>
      <c r="HS49" s="1">
        <v>8.1499999999999993E-3</v>
      </c>
      <c r="HT49" s="1">
        <v>8.2500000000000004E-3</v>
      </c>
      <c r="HU49" s="1">
        <v>8.4200000000000004E-3</v>
      </c>
      <c r="HV49" s="1">
        <v>8.1000000000000013E-3</v>
      </c>
      <c r="HW49" s="1">
        <v>7.1799999999999998E-3</v>
      </c>
      <c r="HX49" s="1">
        <v>7.1999999999999998E-3</v>
      </c>
      <c r="HY49" s="1">
        <v>7.0999999999999995E-3</v>
      </c>
      <c r="HZ49" s="1">
        <v>7.0099999999999997E-3</v>
      </c>
      <c r="IA49" s="1">
        <v>7.0199999999999993E-3</v>
      </c>
      <c r="IB49" s="1">
        <v>6.9699999999999996E-3</v>
      </c>
      <c r="IC49" s="1">
        <v>6.5200000000000006E-3</v>
      </c>
      <c r="ID49" s="1">
        <v>5.9899999999999997E-3</v>
      </c>
      <c r="IE49" s="1">
        <v>5.6899999999999997E-3</v>
      </c>
      <c r="IF49" s="1">
        <v>5.8699999999999994E-3</v>
      </c>
      <c r="IG49" s="1">
        <v>5.6399999999999992E-3</v>
      </c>
      <c r="IH49" s="1">
        <v>5.7599999999999995E-3</v>
      </c>
      <c r="II49" s="1">
        <v>5.4000000000000003E-3</v>
      </c>
      <c r="IJ49" s="1">
        <v>5.5800000000000008E-3</v>
      </c>
      <c r="IL49" s="4" t="s">
        <v>52</v>
      </c>
    </row>
    <row r="50" spans="4:246" x14ac:dyDescent="0.35"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</row>
    <row r="51" spans="4:246" x14ac:dyDescent="0.35"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HW51" s="62"/>
      <c r="HX51" s="62"/>
      <c r="HY51" s="62"/>
      <c r="HZ51" s="62"/>
      <c r="IA51" s="62"/>
      <c r="IB51" s="62"/>
      <c r="IC51" s="62"/>
      <c r="ID51" s="62"/>
    </row>
    <row r="52" spans="4:246" x14ac:dyDescent="0.35"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HW52" s="62"/>
      <c r="HX52" s="62"/>
      <c r="HY52" s="62"/>
      <c r="HZ52" s="62"/>
      <c r="IA52" s="62"/>
      <c r="IB52" s="62"/>
      <c r="IC52" s="62"/>
      <c r="ID52" s="62"/>
    </row>
    <row r="53" spans="4:246" x14ac:dyDescent="0.35"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HW53" s="62"/>
      <c r="HX53" s="62"/>
      <c r="HY53" s="62"/>
      <c r="HZ53" s="62"/>
      <c r="IA53" s="62"/>
      <c r="IB53" s="62"/>
      <c r="IC53" s="62"/>
      <c r="ID53" s="62"/>
    </row>
    <row r="54" spans="4:246" x14ac:dyDescent="0.35"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HW54" s="62"/>
      <c r="HX54" s="62"/>
      <c r="HY54" s="62"/>
      <c r="HZ54" s="62"/>
      <c r="IA54" s="62"/>
      <c r="IB54" s="62"/>
      <c r="IC54" s="62"/>
      <c r="ID54" s="62"/>
      <c r="IH54" s="62"/>
    </row>
    <row r="55" spans="4:246" x14ac:dyDescent="0.35"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HW55" s="62"/>
      <c r="HX55" s="62"/>
      <c r="HY55" s="62"/>
      <c r="HZ55" s="62"/>
      <c r="IA55" s="62"/>
      <c r="IB55" s="62"/>
      <c r="IC55" s="62"/>
      <c r="ID55" s="62"/>
      <c r="IH55" s="62"/>
    </row>
    <row r="56" spans="4:246" x14ac:dyDescent="0.35"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HW56" s="62"/>
      <c r="HX56" s="62"/>
      <c r="HY56" s="62"/>
      <c r="HZ56" s="62"/>
      <c r="IA56" s="62"/>
      <c r="IB56" s="62"/>
      <c r="IC56" s="62"/>
      <c r="ID56" s="62"/>
      <c r="IH56" s="62"/>
    </row>
    <row r="57" spans="4:246" x14ac:dyDescent="0.35">
      <c r="HW57" s="62"/>
      <c r="HX57" s="62"/>
      <c r="HY57" s="62"/>
      <c r="HZ57" s="62"/>
      <c r="IA57" s="62"/>
      <c r="IB57" s="62"/>
      <c r="IC57" s="62"/>
      <c r="ID57" s="62"/>
      <c r="IH57" s="62"/>
    </row>
    <row r="58" spans="4:246" x14ac:dyDescent="0.35">
      <c r="IH58" s="62"/>
    </row>
    <row r="59" spans="4:246" x14ac:dyDescent="0.35">
      <c r="IH59" s="62"/>
    </row>
    <row r="60" spans="4:246" x14ac:dyDescent="0.35">
      <c r="IH60" s="62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Uploads xmlns="d352728d-c7aa-455d-bd83-40fe44122be8" xsi:nil="true"/>
    <Leading_x0020_document xmlns="d352728d-c7aa-455d-bd83-40fe44122be8" xsi:nil="true"/>
    <Can_x0020_be_x0020_edited xmlns="d352728d-c7aa-455d-bd83-40fe44122be8">false</Can_x0020_be_x0020_edited>
    <AllowComments xmlns="d352728d-c7aa-455d-bd83-40fe44122be8">true</AllowComments>
    <Allow_x0020_uploads xmlns="d352728d-c7aa-455d-bd83-40fe44122be8" xsi:nil="true"/>
    <Display_x0020_validated_x0020_documents_x0020_library_x0020_button xmlns="d352728d-c7aa-455d-bd83-40fe44122be8">false</Display_x0020_validated_x0020_documents_x0020_library_x0020_button>
    <Validated xmlns="d352728d-c7aa-455d-bd83-40fe44122be8">false</Validated>
    <Feedback_x0020_type xmlns="d352728d-c7aa-455d-bd83-40fe44122be8" xsi:nil="true"/>
    <Deadline xmlns="d352728d-c7aa-455d-bd83-40fe44122be8" xsi:nil="true"/>
    <isAnnex xmlns="d352728d-c7aa-455d-bd83-40fe44122be8" xsi:nil="true"/>
    <ValidationComment xmlns="d352728d-c7aa-455d-bd83-40fe44122be8" xsi:nil="true"/>
    <Allow_x0020_comments xmlns="d352728d-c7aa-455d-bd83-40fe44122be8" xsi:nil="true"/>
    <Type_x0020_of_x0020_document xmlns="d352728d-c7aa-455d-bd83-40fe44122be8" xsi:nil="true"/>
    <Type_x0020_of_x0020_memo xmlns="d352728d-c7aa-455d-bd83-40fe44122be8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Published Documents" ma:contentTypeID="0x0101007A2A1B97D27D6A4C90B6022E1624614C" ma:contentTypeVersion="22" ma:contentTypeDescription="Published Documents Content types for Insurance Europe" ma:contentTypeScope="" ma:versionID="f7582a8657415e16227893101a4cc884">
  <xsd:schema xmlns:xsd="http://www.w3.org/2001/XMLSchema" xmlns:xs="http://www.w3.org/2001/XMLSchema" xmlns:p="http://schemas.microsoft.com/office/2006/metadata/properties" xmlns:ns2="d352728d-c7aa-455d-bd83-40fe44122be8" targetNamespace="http://schemas.microsoft.com/office/2006/metadata/properties" ma:root="true" ma:fieldsID="4c6fb905182d42b3b8b7dec3874af652" ns2:_="">
    <xsd:import namespace="d352728d-c7aa-455d-bd83-40fe44122be8"/>
    <xsd:element name="properties">
      <xsd:complexType>
        <xsd:sequence>
          <xsd:element name="documentManagement">
            <xsd:complexType>
              <xsd:all>
                <xsd:element ref="ns2:AllowComments" minOccurs="0"/>
                <xsd:element ref="ns2:Validated" minOccurs="0"/>
                <xsd:element ref="ns2:ValidationComment" minOccurs="0"/>
                <xsd:element ref="ns2:Can_x0020_be_x0020_edited" minOccurs="0"/>
                <xsd:element ref="ns2:Type_x0020_of_x0020_document" minOccurs="0"/>
                <xsd:element ref="ns2:Deadline" minOccurs="0"/>
                <xsd:element ref="ns2:Type_x0020_of_x0020_memo" minOccurs="0"/>
                <xsd:element ref="ns2:Display_x0020_validated_x0020_documents_x0020_library_x0020_button" minOccurs="0"/>
                <xsd:element ref="ns2:isAnnex" minOccurs="0"/>
                <xsd:element ref="ns2:Uploads" minOccurs="0"/>
                <xsd:element ref="ns2:Allow_x0020_uploads" minOccurs="0"/>
                <xsd:element ref="ns2:Allow_x0020_comments" minOccurs="0"/>
                <xsd:element ref="ns2:Feedback_x0020_type" minOccurs="0"/>
                <xsd:element ref="ns2:Leading_x0020_document" minOccurs="0"/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52728d-c7aa-455d-bd83-40fe44122be8" elementFormDefault="qualified">
    <xsd:import namespace="http://schemas.microsoft.com/office/2006/documentManagement/types"/>
    <xsd:import namespace="http://schemas.microsoft.com/office/infopath/2007/PartnerControls"/>
    <xsd:element name="AllowComments" ma:index="8" nillable="true" ma:displayName="AllowComments" ma:default="1" ma:internalName="AllowComments" ma:readOnly="false">
      <xsd:simpleType>
        <xsd:restriction base="dms:Boolean"/>
      </xsd:simpleType>
    </xsd:element>
    <xsd:element name="Validated" ma:index="9" nillable="true" ma:displayName="Validated" ma:default="0" ma:internalName="Validated" ma:readOnly="false">
      <xsd:simpleType>
        <xsd:restriction base="dms:Boolean"/>
      </xsd:simpleType>
    </xsd:element>
    <xsd:element name="ValidationComment" ma:index="10" nillable="true" ma:displayName="ValidationComment" ma:internalName="ValidationComment" ma:readOnly="false">
      <xsd:simpleType>
        <xsd:restriction base="dms:Note">
          <xsd:maxLength value="255"/>
        </xsd:restriction>
      </xsd:simpleType>
    </xsd:element>
    <xsd:element name="Can_x0020_be_x0020_edited" ma:index="11" nillable="true" ma:displayName="Can be edited" ma:default="0" ma:internalName="Can_x0020_be_x0020_edited" ma:readOnly="false">
      <xsd:simpleType>
        <xsd:restriction base="dms:Boolean"/>
      </xsd:simpleType>
    </xsd:element>
    <xsd:element name="Type_x0020_of_x0020_document" ma:index="12" nillable="true" ma:displayName="Type of document" ma:format="Dropdown" ma:internalName="Type_x0020_of_x0020_document" ma:readOnly="false">
      <xsd:simpleType>
        <xsd:restriction base="dms:Choice">
          <xsd:enumeration value="Memo"/>
          <xsd:enumeration value="Blank document"/>
          <xsd:enumeration value="Agenda"/>
          <xsd:enumeration value="News Flash"/>
          <xsd:enumeration value="Participants List"/>
          <xsd:enumeration value="Press Release"/>
          <xsd:enumeration value="Fax Cover"/>
          <xsd:enumeration value="Letter"/>
          <xsd:enumeration value="Background note"/>
          <xsd:enumeration value="Meeting Conclusions"/>
          <xsd:enumeration value="Position Paper"/>
          <xsd:enumeration value="PowerPoint template"/>
        </xsd:restriction>
      </xsd:simpleType>
    </xsd:element>
    <xsd:element name="Deadline" ma:index="13" nillable="true" ma:displayName="Deadline" ma:format="DateTime" ma:internalName="Deadline" ma:readOnly="false">
      <xsd:simpleType>
        <xsd:restriction base="dms:DateTime"/>
      </xsd:simpleType>
    </xsd:element>
    <xsd:element name="Type_x0020_of_x0020_memo" ma:index="14" nillable="true" ma:displayName="Type of memo" ma:format="Dropdown" ma:internalName="Type_x0020_of_x0020_memo" ma:readOnly="false">
      <xsd:simpleType>
        <xsd:restriction base="dms:Choice">
          <xsd:enumeration value="information"/>
          <xsd:enumeration value="action"/>
        </xsd:restriction>
      </xsd:simpleType>
    </xsd:element>
    <xsd:element name="Display_x0020_validated_x0020_documents_x0020_library_x0020_button" ma:index="15" nillable="true" ma:displayName="Display validated documents library button" ma:default="0" ma:internalName="Display_x0020_validated_x0020_documents_x0020_library_x0020_button" ma:readOnly="false">
      <xsd:simpleType>
        <xsd:restriction base="dms:Boolean"/>
      </xsd:simpleType>
    </xsd:element>
    <xsd:element name="isAnnex" ma:index="16" nillable="true" ma:displayName="isAnnex" ma:internalName="isAnnex" ma:readOnly="false">
      <xsd:simpleType>
        <xsd:restriction base="dms:Text"/>
      </xsd:simpleType>
    </xsd:element>
    <xsd:element name="Uploads" ma:index="17" nillable="true" ma:displayName="Uploads" ma:internalName="Uploads" ma:readOnly="false">
      <xsd:simpleType>
        <xsd:restriction base="dms:Boolean"/>
      </xsd:simpleType>
    </xsd:element>
    <xsd:element name="Allow_x0020_uploads" ma:index="18" nillable="true" ma:displayName="Allow uploads" ma:internalName="Allow_x0020_uploads">
      <xsd:simpleType>
        <xsd:restriction base="dms:Boolean"/>
      </xsd:simpleType>
    </xsd:element>
    <xsd:element name="Allow_x0020_comments" ma:index="19" nillable="true" ma:displayName="Allow comments" ma:internalName="Allow_x0020_comments">
      <xsd:simpleType>
        <xsd:restriction base="dms:Boolean"/>
      </xsd:simpleType>
    </xsd:element>
    <xsd:element name="Feedback_x0020_type" ma:index="20" nillable="true" ma:displayName="Feedback type" ma:internalName="Feedback_x0020_type">
      <xsd:simpleType>
        <xsd:restriction base="dms:Text"/>
      </xsd:simpleType>
    </xsd:element>
    <xsd:element name="Leading_x0020_document" ma:index="21" nillable="true" ma:displayName="Leading document" ma:internalName="Leading_x0020_document">
      <xsd:simpleType>
        <xsd:restriction base="dms:Text"/>
      </xsd:simpleType>
    </xsd:element>
    <xsd:element name="MediaServiceMetadata" ma:index="2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2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EEA5C2C-3B72-47A6-BC5C-C287E6E81B7B}">
  <ds:schemaRefs>
    <ds:schemaRef ds:uri="http://schemas.microsoft.com/office/2006/metadata/properties"/>
    <ds:schemaRef ds:uri="http://schemas.microsoft.com/office/infopath/2007/PartnerControls"/>
    <ds:schemaRef ds:uri="efa07f0a-2279-4397-9381-96c735bff43a"/>
    <ds:schemaRef ds:uri="9a04c21f-717e-4ea9-a621-055ea83e6204"/>
    <ds:schemaRef ds:uri="d352728d-c7aa-455d-bd83-40fe44122be8"/>
  </ds:schemaRefs>
</ds:datastoreItem>
</file>

<file path=customXml/itemProps2.xml><?xml version="1.0" encoding="utf-8"?>
<ds:datastoreItem xmlns:ds="http://schemas.openxmlformats.org/officeDocument/2006/customXml" ds:itemID="{6E6A4CCC-507E-4E94-BE18-5B251834CD3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86553B5-0548-4891-BBC1-C8300E73800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352728d-c7aa-455d-bd83-40fe44122be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7</vt:i4>
      </vt:variant>
      <vt:variant>
        <vt:lpstr>Pomenované rozsahy</vt:lpstr>
      </vt:variant>
      <vt:variant>
        <vt:i4>1</vt:i4>
      </vt:variant>
    </vt:vector>
  </HeadingPairs>
  <TitlesOfParts>
    <vt:vector size="8" baseType="lpstr">
      <vt:lpstr>Sov</vt:lpstr>
      <vt:lpstr>Bonds</vt:lpstr>
      <vt:lpstr>Equity</vt:lpstr>
      <vt:lpstr>Publish version</vt:lpstr>
      <vt:lpstr>Sheet1</vt:lpstr>
      <vt:lpstr>Summary</vt:lpstr>
      <vt:lpstr>Data</vt:lpstr>
      <vt:lpstr>'Publish version'!Oblasť_tlače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Solvency II market data</dc:title>
  <dc:subject/>
  <dc:creator>Angus</dc:creator>
  <cp:keywords/>
  <dc:description/>
  <cp:lastModifiedBy>jozef.bachnicek</cp:lastModifiedBy>
  <cp:revision/>
  <dcterms:created xsi:type="dcterms:W3CDTF">2020-03-30T09:14:25Z</dcterms:created>
  <dcterms:modified xsi:type="dcterms:W3CDTF">2021-12-07T08:40:40Z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0x0101007A2A1B97D27D6A4C90B6022E1624614C</vt:lpwstr>
  </property>
  <property fmtid="{D5CDD505-2E9C-101B-9397-08002B2CF9AE}" pid="3" name="Order">
    <vt:r8>7017000</vt:r8>
  </property>
  <property fmtid="{D5CDD505-2E9C-101B-9397-08002B2CF9AE}" pid="4" name="xd_ProgID">
    <vt:lpwstr/>
  </property>
  <property fmtid="{D5CDD505-2E9C-101B-9397-08002B2CF9AE}" pid="5" name="TemplateUrl">
    <vt:lpwstr/>
  </property>
  <property fmtid="{D5CDD505-2E9C-101B-9397-08002B2CF9AE}" pid="6" name="_ExtendedDescription">
    <vt:lpwstr/>
  </property>
  <property fmtid="{D5CDD505-2E9C-101B-9397-08002B2CF9AE}" pid="7" name="_CopySource">
    <vt:lpwstr>https://insuranceeurope.sharepoint.com/sites/intranet/Solvency II WG/2021/ECO-SLV-21-333.xlsx</vt:lpwstr>
  </property>
</Properties>
</file>